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8"/>
  <workbookPr/>
  <mc:AlternateContent xmlns:mc="http://schemas.openxmlformats.org/markup-compatibility/2006">
    <mc:Choice Requires="x15">
      <x15ac:absPath xmlns:x15ac="http://schemas.microsoft.com/office/spreadsheetml/2010/11/ac" url="/Users/as.louveciennestennis/Desktop/ASL TENNIS/ASL TENNIS/Tarifs/Tarifs 2025 2026/"/>
    </mc:Choice>
  </mc:AlternateContent>
  <xr:revisionPtr revIDLastSave="0" documentId="13_ncr:1_{422633CA-CD8A-4143-BEE2-2C385F964DD9}" xr6:coauthVersionLast="47" xr6:coauthVersionMax="47" xr10:uidLastSave="{00000000-0000-0000-0000-000000000000}"/>
  <bookViews>
    <workbookView xWindow="3040" yWindow="620" windowWidth="24080" windowHeight="16140" activeTab="1" xr2:uid="{00000000-000D-0000-FFFF-FFFF00000000}"/>
  </bookViews>
  <sheets>
    <sheet name="Résumé de l’exportation" sheetId="1" r:id="rId1"/>
    <sheet name="grille 2024 2025" sheetId="2" r:id="rId2"/>
    <sheet name="PF 2024-2025 ok" sheetId="3" r:id="rId3"/>
    <sheet name="PF 2024-2025 JY" sheetId="4" r:id="rId4"/>
    <sheet name="PF 2024-2025 JY$" sheetId="5" r:id="rId5"/>
  </sheets>
  <definedNames>
    <definedName name="_xlnm.Print_Area" localSheetId="1">'grille 2024 2025'!$A$7:$N$45</definedName>
    <definedName name="_xlnm.Print_Area" localSheetId="4">'PF 2024-2025 JY$'!$A$1:$I$41</definedName>
    <definedName name="_xlnm.Print_Area" localSheetId="2">'PF 2024-2025 ok'!$A$1:$I$40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3" l="1"/>
  <c r="H28" i="3"/>
  <c r="H27" i="3"/>
  <c r="H26" i="3"/>
  <c r="H25" i="3"/>
  <c r="H24" i="3"/>
  <c r="H23" i="3"/>
  <c r="H22" i="3"/>
  <c r="H21" i="3"/>
  <c r="H20" i="3"/>
  <c r="H19" i="3"/>
  <c r="H17" i="3"/>
  <c r="H16" i="3"/>
  <c r="I15" i="3"/>
  <c r="H15" i="3"/>
  <c r="H14" i="3"/>
  <c r="I14" i="3" s="1"/>
  <c r="F24" i="3"/>
  <c r="E14" i="5"/>
  <c r="G14" i="5"/>
  <c r="B27" i="3"/>
  <c r="B26" i="3"/>
  <c r="B25" i="3"/>
  <c r="B24" i="3"/>
  <c r="B23" i="3"/>
  <c r="B22" i="3"/>
  <c r="D15" i="5" l="1"/>
  <c r="E15" i="5" s="1"/>
  <c r="F15" i="5"/>
  <c r="G15" i="5"/>
  <c r="H15" i="5"/>
  <c r="I15" i="5"/>
  <c r="D16" i="5"/>
  <c r="E16" i="5"/>
  <c r="F16" i="5"/>
  <c r="G16" i="5"/>
  <c r="H16" i="5"/>
  <c r="I16" i="5"/>
  <c r="D17" i="5"/>
  <c r="E17" i="5"/>
  <c r="F17" i="5"/>
  <c r="G17" i="5"/>
  <c r="H17" i="5"/>
  <c r="I17" i="5"/>
  <c r="D18" i="5"/>
  <c r="E18" i="5"/>
  <c r="F18" i="5"/>
  <c r="G18" i="5"/>
  <c r="H18" i="5"/>
  <c r="I18" i="5"/>
  <c r="D19" i="5"/>
  <c r="E19" i="5"/>
  <c r="F19" i="5"/>
  <c r="G19" i="5"/>
  <c r="H19" i="5"/>
  <c r="I19" i="5"/>
  <c r="D20" i="5"/>
  <c r="E20" i="5"/>
  <c r="F20" i="5"/>
  <c r="G20" i="5"/>
  <c r="H20" i="5"/>
  <c r="I20" i="5"/>
  <c r="D21" i="5"/>
  <c r="E21" i="5"/>
  <c r="F21" i="5"/>
  <c r="G21" i="5"/>
  <c r="H21" i="5"/>
  <c r="I21" i="5"/>
  <c r="D22" i="5"/>
  <c r="E22" i="5"/>
  <c r="F22" i="5"/>
  <c r="G22" i="5"/>
  <c r="H22" i="5"/>
  <c r="I22" i="5"/>
  <c r="D23" i="5"/>
  <c r="E23" i="5"/>
  <c r="F23" i="5"/>
  <c r="G23" i="5"/>
  <c r="H23" i="5"/>
  <c r="I23" i="5"/>
  <c r="D24" i="5"/>
  <c r="E24" i="5"/>
  <c r="F24" i="5"/>
  <c r="G24" i="5"/>
  <c r="H24" i="5"/>
  <c r="I24" i="5"/>
  <c r="D25" i="5"/>
  <c r="E25" i="5"/>
  <c r="F25" i="5"/>
  <c r="G25" i="5"/>
  <c r="H25" i="5"/>
  <c r="I25" i="5"/>
  <c r="D26" i="5"/>
  <c r="E26" i="5"/>
  <c r="F26" i="5"/>
  <c r="G26" i="5"/>
  <c r="H26" i="5"/>
  <c r="I26" i="5"/>
  <c r="D27" i="5"/>
  <c r="E27" i="5"/>
  <c r="F27" i="5"/>
  <c r="G27" i="5"/>
  <c r="H27" i="5"/>
  <c r="I27" i="5"/>
  <c r="D28" i="5"/>
  <c r="E28" i="5"/>
  <c r="F28" i="5"/>
  <c r="G28" i="5"/>
  <c r="H28" i="5"/>
  <c r="I28" i="5"/>
  <c r="D29" i="5"/>
  <c r="E29" i="5"/>
  <c r="F29" i="5"/>
  <c r="G29" i="5"/>
  <c r="H29" i="5"/>
  <c r="I29" i="5"/>
  <c r="H14" i="5"/>
  <c r="F14" i="5"/>
  <c r="D14" i="5"/>
  <c r="B29" i="5"/>
  <c r="C28" i="5"/>
  <c r="B28" i="5"/>
  <c r="B27" i="5"/>
  <c r="B26" i="5"/>
  <c r="C25" i="5"/>
  <c r="B25" i="5"/>
  <c r="C24" i="5"/>
  <c r="B24" i="5"/>
  <c r="C23" i="5"/>
  <c r="B23" i="5"/>
  <c r="C22" i="5"/>
  <c r="B22" i="5"/>
  <c r="C21" i="5"/>
  <c r="B21" i="5"/>
  <c r="C20" i="5"/>
  <c r="B20" i="5"/>
  <c r="C19" i="5"/>
  <c r="B19" i="5"/>
  <c r="C18" i="5"/>
  <c r="B18" i="5"/>
  <c r="C17" i="5"/>
  <c r="B17" i="5"/>
  <c r="C16" i="5"/>
  <c r="B16" i="5"/>
  <c r="C15" i="5"/>
  <c r="B15" i="5"/>
  <c r="C14" i="5"/>
  <c r="B14" i="5"/>
  <c r="J15" i="4"/>
  <c r="J16" i="4" s="1"/>
  <c r="J17" i="4" s="1"/>
  <c r="J18" i="4" s="1"/>
  <c r="J19" i="4" s="1"/>
  <c r="J20" i="4" s="1"/>
  <c r="J21" i="4" s="1"/>
  <c r="J22" i="4" s="1"/>
  <c r="J23" i="4" s="1"/>
  <c r="J24" i="4" s="1"/>
  <c r="J25" i="4" s="1"/>
  <c r="J26" i="4" s="1"/>
  <c r="J27" i="4" s="1"/>
  <c r="J28" i="4" s="1"/>
  <c r="J29" i="4" s="1"/>
  <c r="K29" i="4" s="1"/>
  <c r="L29" i="4" s="1"/>
  <c r="J14" i="4"/>
  <c r="G15" i="4"/>
  <c r="G16" i="4"/>
  <c r="G17" i="4"/>
  <c r="H17" i="4" s="1"/>
  <c r="I17" i="4" s="1"/>
  <c r="G14" i="4"/>
  <c r="D15" i="4"/>
  <c r="D16" i="4" s="1"/>
  <c r="D14" i="4"/>
  <c r="E14" i="4" s="1"/>
  <c r="H15" i="4"/>
  <c r="I15" i="4" s="1"/>
  <c r="E15" i="4"/>
  <c r="F15" i="4" s="1"/>
  <c r="H16" i="4"/>
  <c r="I16" i="4" s="1"/>
  <c r="K14" i="4"/>
  <c r="H14" i="4"/>
  <c r="B27" i="4"/>
  <c r="B26" i="4"/>
  <c r="B25" i="4"/>
  <c r="B24" i="4"/>
  <c r="B23" i="4"/>
  <c r="B22" i="4"/>
  <c r="B20" i="4"/>
  <c r="B21" i="4"/>
  <c r="B29" i="4"/>
  <c r="C28" i="4"/>
  <c r="B28" i="4"/>
  <c r="C25" i="4"/>
  <c r="C24" i="4"/>
  <c r="C23" i="4"/>
  <c r="C22" i="4"/>
  <c r="C21" i="4"/>
  <c r="C20" i="4"/>
  <c r="C19" i="4"/>
  <c r="B19" i="4"/>
  <c r="C18" i="4"/>
  <c r="B18" i="4"/>
  <c r="C17" i="4"/>
  <c r="B17" i="4"/>
  <c r="C16" i="4"/>
  <c r="B16" i="4"/>
  <c r="C15" i="4"/>
  <c r="B15" i="4"/>
  <c r="C14" i="4"/>
  <c r="B14" i="4"/>
  <c r="B20" i="3"/>
  <c r="B21" i="3"/>
  <c r="B29" i="3"/>
  <c r="B19" i="3"/>
  <c r="B18" i="3"/>
  <c r="B17" i="3"/>
  <c r="B16" i="3"/>
  <c r="B15" i="3"/>
  <c r="B14" i="3"/>
  <c r="B28" i="3"/>
  <c r="D29" i="3"/>
  <c r="E29" i="3" s="1"/>
  <c r="D27" i="3"/>
  <c r="E27" i="3" s="1"/>
  <c r="E26" i="3"/>
  <c r="D26" i="3"/>
  <c r="J45" i="2"/>
  <c r="J44" i="2"/>
  <c r="J42" i="2"/>
  <c r="J39" i="2"/>
  <c r="J40" i="2"/>
  <c r="J38" i="2"/>
  <c r="J37" i="2"/>
  <c r="J33" i="2"/>
  <c r="J34" i="2"/>
  <c r="J35" i="2"/>
  <c r="J32" i="2"/>
  <c r="J29" i="2"/>
  <c r="J30" i="2"/>
  <c r="J28" i="2"/>
  <c r="J26" i="2"/>
  <c r="J25" i="2"/>
  <c r="H17" i="2"/>
  <c r="I43" i="2" s="1"/>
  <c r="H18" i="2"/>
  <c r="J18" i="2" s="1"/>
  <c r="H16" i="2"/>
  <c r="J16" i="2" s="1"/>
  <c r="H15" i="2"/>
  <c r="J15" i="2" s="1"/>
  <c r="I38" i="2" s="1"/>
  <c r="H43" i="2"/>
  <c r="H42" i="2"/>
  <c r="G18" i="2"/>
  <c r="G17" i="2"/>
  <c r="G16" i="2"/>
  <c r="G15" i="2"/>
  <c r="H45" i="2"/>
  <c r="H40" i="2"/>
  <c r="H38" i="2"/>
  <c r="H44" i="2"/>
  <c r="H39" i="2"/>
  <c r="H37" i="2"/>
  <c r="H33" i="2"/>
  <c r="H34" i="2"/>
  <c r="H35" i="2"/>
  <c r="H32" i="2"/>
  <c r="H29" i="2"/>
  <c r="H30" i="2"/>
  <c r="H28" i="2"/>
  <c r="H26" i="2"/>
  <c r="H25" i="2"/>
  <c r="I29" i="3"/>
  <c r="F29" i="3"/>
  <c r="G29" i="3" s="1"/>
  <c r="I27" i="3"/>
  <c r="F27" i="3"/>
  <c r="G27" i="3" s="1"/>
  <c r="I26" i="3"/>
  <c r="F26" i="3"/>
  <c r="G26" i="3" s="1"/>
  <c r="I14" i="5" l="1"/>
  <c r="K15" i="4"/>
  <c r="L15" i="4" s="1"/>
  <c r="K16" i="4"/>
  <c r="L16" i="4" s="1"/>
  <c r="G18" i="4"/>
  <c r="E16" i="4"/>
  <c r="F16" i="4" s="1"/>
  <c r="D17" i="4"/>
  <c r="L14" i="4"/>
  <c r="I14" i="4"/>
  <c r="F14" i="4"/>
  <c r="I18" i="2"/>
  <c r="D18" i="2" s="1"/>
  <c r="I39" i="2"/>
  <c r="K43" i="2"/>
  <c r="D43" i="2" s="1"/>
  <c r="E43" i="2" s="1"/>
  <c r="I17" i="2"/>
  <c r="J17" i="2"/>
  <c r="K17" i="2" s="1"/>
  <c r="E17" i="2" s="1"/>
  <c r="K15" i="2"/>
  <c r="E15" i="2" s="1"/>
  <c r="I45" i="2" s="1"/>
  <c r="K45" i="2" s="1"/>
  <c r="E44" i="2" s="1"/>
  <c r="K26" i="2"/>
  <c r="D26" i="2" s="1"/>
  <c r="E26" i="2" s="1"/>
  <c r="I16" i="2"/>
  <c r="D16" i="2" s="1"/>
  <c r="I37" i="2"/>
  <c r="K37" i="2" s="1"/>
  <c r="D37" i="2" s="1"/>
  <c r="K18" i="2"/>
  <c r="E18" i="2" s="1"/>
  <c r="C16" i="3"/>
  <c r="K16" i="2"/>
  <c r="E16" i="2" s="1"/>
  <c r="I15" i="2"/>
  <c r="D15" i="2" s="1"/>
  <c r="I44" i="2" s="1"/>
  <c r="K44" i="2" s="1"/>
  <c r="D44" i="2" s="1"/>
  <c r="K25" i="2"/>
  <c r="I28" i="2"/>
  <c r="K28" i="2" s="1"/>
  <c r="I30" i="2"/>
  <c r="K30" i="2" s="1"/>
  <c r="I29" i="2"/>
  <c r="K29" i="2" s="1"/>
  <c r="K39" i="2"/>
  <c r="K38" i="2"/>
  <c r="E37" i="2" s="1"/>
  <c r="K17" i="4" l="1"/>
  <c r="L17" i="4" s="1"/>
  <c r="H18" i="4"/>
  <c r="I18" i="4" s="1"/>
  <c r="G19" i="4"/>
  <c r="D18" i="4"/>
  <c r="E17" i="4"/>
  <c r="F17" i="4" s="1"/>
  <c r="D16" i="3"/>
  <c r="F16" i="3"/>
  <c r="G16" i="3" s="1"/>
  <c r="I40" i="2"/>
  <c r="K40" i="2" s="1"/>
  <c r="C18" i="3"/>
  <c r="C14" i="3"/>
  <c r="D30" i="2"/>
  <c r="E30" i="2" s="1"/>
  <c r="C21" i="3"/>
  <c r="D17" i="2"/>
  <c r="I35" i="2" s="1"/>
  <c r="K35" i="2" s="1"/>
  <c r="C15" i="3"/>
  <c r="I16" i="3"/>
  <c r="E16" i="3"/>
  <c r="D25" i="2"/>
  <c r="E25" i="2" s="1"/>
  <c r="C17" i="3"/>
  <c r="D29" i="2"/>
  <c r="E29" i="2" s="1"/>
  <c r="C20" i="3"/>
  <c r="D28" i="2"/>
  <c r="E28" i="2" s="1"/>
  <c r="C19" i="3"/>
  <c r="K18" i="4" l="1"/>
  <c r="L18" i="4" s="1"/>
  <c r="H19" i="4"/>
  <c r="I19" i="4" s="1"/>
  <c r="G20" i="4"/>
  <c r="D19" i="4"/>
  <c r="E18" i="4"/>
  <c r="F18" i="4" s="1"/>
  <c r="D20" i="3"/>
  <c r="E20" i="3"/>
  <c r="F14" i="3"/>
  <c r="D14" i="3"/>
  <c r="E14" i="3" s="1"/>
  <c r="D18" i="3"/>
  <c r="E18" i="3" s="1"/>
  <c r="H18" i="3"/>
  <c r="I18" i="3" s="1"/>
  <c r="D15" i="3"/>
  <c r="F15" i="3"/>
  <c r="D21" i="3"/>
  <c r="E21" i="3" s="1"/>
  <c r="I21" i="3"/>
  <c r="E17" i="3"/>
  <c r="F17" i="3"/>
  <c r="G17" i="3" s="1"/>
  <c r="D17" i="3"/>
  <c r="D19" i="3"/>
  <c r="E19" i="3" s="1"/>
  <c r="F18" i="3"/>
  <c r="G18" i="3" s="1"/>
  <c r="I34" i="2"/>
  <c r="K34" i="2" s="1"/>
  <c r="D35" i="2"/>
  <c r="E35" i="2" s="1"/>
  <c r="C25" i="3"/>
  <c r="D34" i="2"/>
  <c r="E34" i="2" s="1"/>
  <c r="C24" i="3"/>
  <c r="E15" i="3"/>
  <c r="G15" i="3"/>
  <c r="I20" i="3"/>
  <c r="F20" i="3"/>
  <c r="G20" i="3" s="1"/>
  <c r="I32" i="2"/>
  <c r="K32" i="2" s="1"/>
  <c r="I33" i="2"/>
  <c r="K33" i="2" s="1"/>
  <c r="F21" i="3"/>
  <c r="G21" i="3" s="1"/>
  <c r="I42" i="2"/>
  <c r="K42" i="2" s="1"/>
  <c r="D42" i="2" s="1"/>
  <c r="E42" i="2" s="1"/>
  <c r="I17" i="3"/>
  <c r="I19" i="3"/>
  <c r="F19" i="3"/>
  <c r="G19" i="3" s="1"/>
  <c r="K19" i="4" l="1"/>
  <c r="L19" i="4" s="1"/>
  <c r="H20" i="4"/>
  <c r="I20" i="4" s="1"/>
  <c r="G21" i="4"/>
  <c r="D20" i="4"/>
  <c r="E19" i="4"/>
  <c r="F19" i="4" s="1"/>
  <c r="D25" i="3"/>
  <c r="E25" i="3" s="1"/>
  <c r="D24" i="3"/>
  <c r="E24" i="3" s="1"/>
  <c r="D32" i="2"/>
  <c r="E32" i="2" s="1"/>
  <c r="C22" i="3"/>
  <c r="D22" i="3" s="1"/>
  <c r="I25" i="3"/>
  <c r="F25" i="3"/>
  <c r="G25" i="3" s="1"/>
  <c r="C28" i="3"/>
  <c r="D33" i="2"/>
  <c r="E33" i="2" s="1"/>
  <c r="C23" i="3"/>
  <c r="K20" i="4" l="1"/>
  <c r="L20" i="4" s="1"/>
  <c r="G22" i="4"/>
  <c r="H21" i="4"/>
  <c r="I21" i="4" s="1"/>
  <c r="E20" i="4"/>
  <c r="F20" i="4" s="1"/>
  <c r="D21" i="4"/>
  <c r="D23" i="3"/>
  <c r="E23" i="3" s="1"/>
  <c r="D28" i="3"/>
  <c r="E28" i="3" s="1"/>
  <c r="I23" i="3"/>
  <c r="F23" i="3"/>
  <c r="G23" i="3" s="1"/>
  <c r="F28" i="3"/>
  <c r="I28" i="3"/>
  <c r="F22" i="3"/>
  <c r="G22" i="3" s="1"/>
  <c r="E22" i="3"/>
  <c r="I22" i="3"/>
  <c r="K21" i="4" l="1"/>
  <c r="L21" i="4" s="1"/>
  <c r="G23" i="4"/>
  <c r="H22" i="4"/>
  <c r="I22" i="4" s="1"/>
  <c r="D22" i="4"/>
  <c r="E21" i="4"/>
  <c r="F21" i="4" s="1"/>
  <c r="K22" i="4" l="1"/>
  <c r="L22" i="4" s="1"/>
  <c r="G24" i="4"/>
  <c r="H23" i="4"/>
  <c r="I23" i="4" s="1"/>
  <c r="D23" i="4"/>
  <c r="E22" i="4"/>
  <c r="F22" i="4" s="1"/>
  <c r="K23" i="4" l="1"/>
  <c r="L23" i="4" s="1"/>
  <c r="H24" i="4"/>
  <c r="I24" i="4" s="1"/>
  <c r="G25" i="4"/>
  <c r="D24" i="4"/>
  <c r="E23" i="4"/>
  <c r="F23" i="4" s="1"/>
  <c r="K24" i="4" l="1"/>
  <c r="L24" i="4" s="1"/>
  <c r="H25" i="4"/>
  <c r="I25" i="4" s="1"/>
  <c r="G26" i="4"/>
  <c r="E24" i="4"/>
  <c r="F24" i="4" s="1"/>
  <c r="D25" i="4"/>
  <c r="K25" i="4" l="1"/>
  <c r="L25" i="4" s="1"/>
  <c r="G27" i="4"/>
  <c r="H26" i="4"/>
  <c r="I26" i="4" s="1"/>
  <c r="E25" i="4"/>
  <c r="F25" i="4" s="1"/>
  <c r="D26" i="4"/>
  <c r="K26" i="4" l="1"/>
  <c r="L26" i="4" s="1"/>
  <c r="H27" i="4"/>
  <c r="I27" i="4" s="1"/>
  <c r="G28" i="4"/>
  <c r="E26" i="4"/>
  <c r="F26" i="4" s="1"/>
  <c r="D27" i="4"/>
  <c r="K27" i="4" l="1"/>
  <c r="L27" i="4" s="1"/>
  <c r="K28" i="4"/>
  <c r="L28" i="4" s="1"/>
  <c r="H28" i="4"/>
  <c r="I28" i="4" s="1"/>
  <c r="G29" i="4"/>
  <c r="H29" i="4" s="1"/>
  <c r="I29" i="4" s="1"/>
  <c r="D28" i="4"/>
  <c r="E27" i="4"/>
  <c r="F27" i="4" s="1"/>
  <c r="D29" i="4" l="1"/>
  <c r="E29" i="4" s="1"/>
  <c r="F29" i="4" s="1"/>
  <c r="E28" i="4"/>
  <c r="F28" i="4" s="1"/>
</calcChain>
</file>

<file path=xl/sharedStrings.xml><?xml version="1.0" encoding="utf-8"?>
<sst xmlns="http://schemas.openxmlformats.org/spreadsheetml/2006/main" count="212" uniqueCount="105">
  <si>
    <t>Ce document a été exporté depuis Numbers. Chaque tableau a été converti en feuille de calcul Excel. Tous les autres objets sur chaque feuille Numbers ont été placés sur des feuilles de calcul différentes. Veuillez noter que les calculs de formules peuvent être différents dans Excel.</t>
  </si>
  <si>
    <t>Nom de la feuille Numbers</t>
  </si>
  <si>
    <t>Nom du tableau Numbers</t>
  </si>
  <si>
    <t>Nom de la feuille de calcul Excel</t>
  </si>
  <si>
    <t>grille 2022 2023</t>
  </si>
  <si>
    <t>Tableau 1</t>
  </si>
  <si>
    <t>Droits d’entrée pour les nouveaux inscrits (6)</t>
  </si>
  <si>
    <t>Louveciennois</t>
  </si>
  <si>
    <t>Non-Louveciennois</t>
  </si>
  <si>
    <t>Adulte : 50 €  -  Etudiant &amp; enfant : offert</t>
  </si>
  <si>
    <t xml:space="preserve">    Adulte : 100 €  -  Enfant : 20 €  -  Mini-tennis : offert</t>
  </si>
  <si>
    <t>Plafonné à 80 € par famille</t>
  </si>
  <si>
    <t xml:space="preserve">    Plafonné à 150 € par famille</t>
  </si>
  <si>
    <r>
      <rPr>
        <b/>
        <sz val="12"/>
        <color indexed="8"/>
        <rFont val="Arial"/>
        <family val="2"/>
      </rPr>
      <t xml:space="preserve">Cotisation annuelle sans cours collectifs (1) (4) - </t>
    </r>
    <r>
      <rPr>
        <i/>
        <sz val="12"/>
        <color indexed="8"/>
        <rFont val="Arial"/>
        <family val="2"/>
      </rPr>
      <t>hors droit d’entrée pour les nouveaux inscrits -</t>
    </r>
    <r>
      <rPr>
        <b/>
        <sz val="12"/>
        <color indexed="8"/>
        <rFont val="Arial"/>
        <family val="2"/>
      </rPr>
      <t xml:space="preserve"> </t>
    </r>
  </si>
  <si>
    <t>Non Louveciennois</t>
  </si>
  <si>
    <r>
      <rPr>
        <b/>
        <sz val="12"/>
        <color indexed="8"/>
        <rFont val="Arial"/>
        <family val="2"/>
      </rPr>
      <t>Cotisation Adultes licence incluse</t>
    </r>
    <r>
      <rPr>
        <sz val="12"/>
        <color indexed="8"/>
        <rFont val="Arial"/>
        <family val="2"/>
      </rPr>
      <t xml:space="preserve"> (2)</t>
    </r>
  </si>
  <si>
    <r>
      <rPr>
        <b/>
        <sz val="12"/>
        <color indexed="8"/>
        <rFont val="Arial"/>
        <family val="2"/>
      </rPr>
      <t>Cotisation Etudiants (-26ans) licence incluse</t>
    </r>
    <r>
      <rPr>
        <sz val="12"/>
        <color indexed="8"/>
        <rFont val="Arial"/>
        <family val="2"/>
      </rPr>
      <t xml:space="preserve"> (3)</t>
    </r>
  </si>
  <si>
    <t>Cotisation Jeunes (11-17ans) licence incluse</t>
  </si>
  <si>
    <t>Cotisation Enfants (6-10 ans) licence incluse</t>
  </si>
  <si>
    <t xml:space="preserve">   Pour information :</t>
  </si>
  <si>
    <t xml:space="preserve">   Licence FFT jeune (7/17 ans)</t>
  </si>
  <si>
    <t>Mini Tennis</t>
  </si>
  <si>
    <t>1 h</t>
  </si>
  <si>
    <t>Mini Tennis ext. samedi matin</t>
  </si>
  <si>
    <t>Ecole de Tennis Enfants (6-10 ans)</t>
  </si>
  <si>
    <t>1h30</t>
  </si>
  <si>
    <t>Ecole de Tennis Enfants ext. samedi</t>
  </si>
  <si>
    <t>1h</t>
  </si>
  <si>
    <t>Ecole de Tennis Jeunes (11-17 ans)</t>
  </si>
  <si>
    <t>Ecole de Tennis Jeunes ext. samedi</t>
  </si>
  <si>
    <t xml:space="preserve">Cours Collectifs Adultes </t>
  </si>
  <si>
    <t>1 H</t>
  </si>
  <si>
    <t>1H30</t>
  </si>
  <si>
    <r>
      <rPr>
        <b/>
        <sz val="12"/>
        <color indexed="8"/>
        <rFont val="Arial"/>
        <family val="2"/>
      </rPr>
      <t xml:space="preserve">Entraînement (1) (4) (5)  </t>
    </r>
    <r>
      <rPr>
        <sz val="12"/>
        <color indexed="8"/>
        <rFont val="Arial"/>
        <family val="2"/>
      </rPr>
      <t>Sur sélection des enseignants</t>
    </r>
  </si>
  <si>
    <t xml:space="preserve">Entraînement Jeunes  (équipe)                                       </t>
  </si>
  <si>
    <t>Entraînement Adultes  (équipe)</t>
  </si>
  <si>
    <t>En cas de désistement ou d'annulation, le club se réserve la possibilité de retenir un montant forfaitaire de 90€.</t>
  </si>
  <si>
    <t>PF 2022-2023</t>
  </si>
  <si>
    <t>Licence 6 ans et moins</t>
  </si>
  <si>
    <t>Licence de 7 à 17 ans</t>
  </si>
  <si>
    <t>Licence adultes</t>
  </si>
  <si>
    <t>Remise Politique Familiale</t>
  </si>
  <si>
    <t>Cotisation Etudiant 25ans max</t>
  </si>
  <si>
    <t>Cotisation Jeunes 11-17 ans</t>
  </si>
  <si>
    <t>Cotisation Enfant 6-10 ans</t>
  </si>
  <si>
    <t>Mini tennis</t>
  </si>
  <si>
    <t>Mini Tennis extérieur</t>
  </si>
  <si>
    <t xml:space="preserve">ET Enfants 1h extérieur </t>
  </si>
  <si>
    <t xml:space="preserve">ET Jeunes 1h extérieur </t>
  </si>
  <si>
    <t>CC ADU ETUDIANT 1H</t>
  </si>
  <si>
    <t>ENT ADU ETUDIANT 1H30</t>
  </si>
  <si>
    <t>Tarifs familles nombreuses :</t>
  </si>
  <si>
    <t>Tarifs spécifiques</t>
  </si>
  <si>
    <t>Cotisation</t>
  </si>
  <si>
    <t>Licence</t>
  </si>
  <si>
    <t>Cours</t>
  </si>
  <si>
    <t>Augmentations</t>
  </si>
  <si>
    <t>Augmentations 2022 - 2023</t>
  </si>
  <si>
    <t>Augmentations - Augmentations 2</t>
  </si>
  <si>
    <t>Avantages réinscriptions</t>
  </si>
  <si>
    <t>Augmentations avec précisions</t>
  </si>
  <si>
    <t>Simulations</t>
  </si>
  <si>
    <t>Total</t>
  </si>
  <si>
    <t>Hors Louv.</t>
  </si>
  <si>
    <t>Permanence au club house lundi, mercredi, samedi de 10h à 13h et mercredi de 14h à 18h. Fermée mardi, jeudi et vendredi.</t>
  </si>
  <si>
    <t xml:space="preserve"> 5 rue de la Princesse - 78430 - Louveciennes
01 39 18 28 04 - as.louveciennes@fft.fr
http://club.fft.fr/as.louveciennes</t>
  </si>
  <si>
    <t>1H</t>
  </si>
  <si>
    <t xml:space="preserve">ET Jeunes 1h30 extérieur </t>
  </si>
  <si>
    <t>Réduction sur la cotisation (hors licence et hors cours) de la 5 ième inscription d'une même famille = -100€</t>
  </si>
  <si>
    <t>Réduction sur la cotisation (hors licence et hors cours) de la 6 ième inscription d'une même famille = - 220€</t>
  </si>
  <si>
    <t>Réduction sur la cotisation (hors licence et hors cours) de la 7 ième inscription d'une même famille = - 350€</t>
  </si>
  <si>
    <r>
      <rPr>
        <b/>
        <i/>
        <u/>
        <sz val="12"/>
        <color indexed="8"/>
        <rFont val="Arial"/>
        <family val="2"/>
      </rPr>
      <t>Faire faire 2 chèques :</t>
    </r>
    <r>
      <rPr>
        <b/>
        <sz val="12"/>
        <color indexed="8"/>
        <rFont val="Arial"/>
        <family val="2"/>
      </rPr>
      <t xml:space="preserve"> un chèque de la somme en noir</t>
    </r>
  </si>
  <si>
    <t>Cours collectifs avec cotisation annuelle (1) (2) (4) (5)</t>
  </si>
  <si>
    <t>2 Invitations gratuites seront offertes pour toute inscription réglée avant le 15 septembre.</t>
  </si>
  <si>
    <t xml:space="preserve">(1) Incluant licence FFT. La cotisation annuelle donne accès à tous les terrains, y compris les courts couverts, tous les jours de la semaine -  (2) Remise "couple" de 50€ pour le conjoint officiel sur présentation d’un justificatif - (3) Tarif étudiant sur présentation d’un justificatif 2023/2024 - (4) Certificat médical obligatoire pour les adultes (validité de 3 ans) - (5) L'enseignement est organisé par groupes de 4 (Cours Collectifs Adultes et Entraînements), 6 (Ecole Tennis) et 8 élèves (Mini-Tennis) maximum - (6) Les droits d’entrée restent valables pendant 2 ans sans inscription au club, à renouveler la 3ème année			</t>
  </si>
  <si>
    <t>TARIFS Année 2024-2025</t>
  </si>
  <si>
    <t>2H</t>
  </si>
  <si>
    <t>Cot° 24</t>
  </si>
  <si>
    <t>Cours 24</t>
  </si>
  <si>
    <t>Augm° 25</t>
  </si>
  <si>
    <t>Cotisations adultes +8%</t>
  </si>
  <si>
    <t>Cotisations jeunes +5%</t>
  </si>
  <si>
    <t>Cours Jeunes +8%</t>
  </si>
  <si>
    <t>Cours Adultes +10%</t>
  </si>
  <si>
    <t xml:space="preserve">   Licence FFT Mini Tennis (2019, 2020, 2021)</t>
  </si>
  <si>
    <t>Pas de Early Bird</t>
  </si>
  <si>
    <t>Né en 2006 et avant</t>
  </si>
  <si>
    <t>Né entre 2001 et 2006</t>
  </si>
  <si>
    <t>Né entre 2007 et 2014</t>
  </si>
  <si>
    <t>Né entre 2015 et 2018</t>
  </si>
  <si>
    <t xml:space="preserve">   Licence FFT adulte (né en 2006 et avant)</t>
  </si>
  <si>
    <t>Né en 2019 2020 2021</t>
  </si>
  <si>
    <t>Tarifs 2024/2025</t>
  </si>
  <si>
    <r>
      <t>Réduction politique familiale pour les enfants</t>
    </r>
    <r>
      <rPr>
        <b/>
        <sz val="11"/>
        <color rgb="FFFF0000"/>
        <rFont val="Arial"/>
        <family val="2"/>
      </rPr>
      <t xml:space="preserve"> Louveciennois</t>
    </r>
    <r>
      <rPr>
        <b/>
        <sz val="11"/>
        <color indexed="8"/>
        <rFont val="Arial"/>
        <family val="2"/>
      </rPr>
      <t xml:space="preserve"> sur présentation de la Carte Famille Nombreuse 2024/2025 en fonction des barèmes municipaux sur les prix de la cotisation (hors licence) et des enseignements</t>
    </r>
  </si>
  <si>
    <t xml:space="preserve">ET Enfants 1H30 </t>
  </si>
  <si>
    <t xml:space="preserve">ET Jeunes 1H </t>
  </si>
  <si>
    <t xml:space="preserve">ET Jeunes 1H30 </t>
  </si>
  <si>
    <t xml:space="preserve">CC ADU ETUDIANT 1H30 </t>
  </si>
  <si>
    <t xml:space="preserve">ENT JEUNES 1H30 </t>
  </si>
  <si>
    <t xml:space="preserve"> et un chèque de la somme en rouge qui sera détruit s'il y a présentation de la carte de PF 2024/2025</t>
  </si>
  <si>
    <t>15%</t>
  </si>
  <si>
    <t>20%</t>
  </si>
  <si>
    <t>30%</t>
  </si>
  <si>
    <t xml:space="preserve"> </t>
  </si>
  <si>
    <t>ET Enfants 1h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</si>
</sst>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0\ &quot;€&quot;_);[Red]\(#,##0\ &quot;€&quot;\)"/>
    <numFmt numFmtId="44" formatCode="_ * #,##0.00_)\ &quot;€&quot;_ ;_ * \(#,##0.00\)\ &quot;€&quot;_ ;_ * &quot;-&quot;??_)\ &quot;€&quot;_ ;_ @_ "/>
    <numFmt numFmtId="164" formatCode="&quot; &quot;* #,##0.00&quot; &quot;[$€-2]&quot; &quot;;&quot;-&quot;* #,##0.00&quot; &quot;[$€-2]&quot; &quot;;&quot; &quot;* &quot;-&quot;??&quot; &quot;[$€-2]&quot; &quot;"/>
    <numFmt numFmtId="165" formatCode="&quot; &quot;* #,##0&quot; &quot;[$€-2]&quot; &quot;;&quot;-&quot;* #,##0&quot; &quot;[$€-2]&quot; &quot;;&quot; &quot;* &quot;- &quot;[$€-2]&quot; &quot;"/>
    <numFmt numFmtId="166" formatCode="&quot; &quot;* #,##0&quot; € &quot;;&quot;-&quot;* #,##0&quot; € &quot;;&quot; &quot;* &quot;- € &quot;"/>
    <numFmt numFmtId="167" formatCode="h&quot;h&quot;mm"/>
    <numFmt numFmtId="168" formatCode="#,##0&quot; €&quot;;&quot;-&quot;#,##0&quot; €&quot;"/>
    <numFmt numFmtId="169" formatCode="#,##0.00&quot;€&quot;;#,##0.00&quot;€&quot;"/>
    <numFmt numFmtId="170" formatCode="#,##0&quot;€&quot;;#,##0&quot;€&quot;"/>
    <numFmt numFmtId="171" formatCode="#,##0.0&quot;€&quot;;#,##0.0&quot;€&quot;"/>
    <numFmt numFmtId="172" formatCode="_([$€-2]\ * #,##0.00_);_([$€-2]\ * \(#,##0.00\);_([$€-2]\ * &quot;-&quot;??_);_(@_)"/>
    <numFmt numFmtId="173" formatCode="_-* #,##0.0\ [$€-40C]_-;\-* #,##0.0\ [$€-40C]_-;_-* &quot;-&quot;??\ [$€-40C]_-;_-@_-"/>
    <numFmt numFmtId="174" formatCode="_ * #,##0_)\ &quot;€&quot;_ ;_ * \(#,##0\)\ &quot;€&quot;_ ;_ * &quot;-&quot;??_)\ &quot;€&quot;_ ;_ @_ "/>
    <numFmt numFmtId="175" formatCode="#,##0\ &quot;€&quot;"/>
    <numFmt numFmtId="176" formatCode="0.0"/>
  </numFmts>
  <fonts count="25">
    <font>
      <b/>
      <sz val="11"/>
      <color indexed="8"/>
      <name val="Arial"/>
    </font>
    <font>
      <b/>
      <sz val="12"/>
      <color indexed="8"/>
      <name val="Arial"/>
      <family val="2"/>
    </font>
    <font>
      <b/>
      <sz val="14"/>
      <color indexed="8"/>
      <name val="Arial"/>
      <family val="2"/>
    </font>
    <font>
      <b/>
      <u/>
      <sz val="12"/>
      <color indexed="11"/>
      <name val="Arial"/>
      <family val="2"/>
    </font>
    <font>
      <sz val="11"/>
      <color indexed="8"/>
      <name val="Arial"/>
      <family val="2"/>
    </font>
    <font>
      <b/>
      <i/>
      <sz val="11"/>
      <color indexed="8"/>
      <name val="Cambria"/>
      <family val="1"/>
    </font>
    <font>
      <b/>
      <i/>
      <sz val="11"/>
      <color indexed="8"/>
      <name val="Arial"/>
      <family val="2"/>
    </font>
    <font>
      <b/>
      <sz val="20"/>
      <color indexed="8"/>
      <name val="Arial"/>
      <family val="2"/>
    </font>
    <font>
      <sz val="12"/>
      <color indexed="8"/>
      <name val="Arial"/>
      <family val="2"/>
    </font>
    <font>
      <i/>
      <sz val="12"/>
      <color indexed="8"/>
      <name val="Arial"/>
      <family val="2"/>
    </font>
    <font>
      <sz val="3"/>
      <color indexed="8"/>
      <name val="Arial"/>
      <family val="2"/>
    </font>
    <font>
      <sz val="13"/>
      <color indexed="8"/>
      <name val="Arial"/>
      <family val="2"/>
    </font>
    <font>
      <b/>
      <sz val="22"/>
      <color indexed="8"/>
      <name val="Verdana"/>
      <family val="2"/>
    </font>
    <font>
      <b/>
      <i/>
      <sz val="8"/>
      <color indexed="8"/>
      <name val="Verdana"/>
      <family val="2"/>
    </font>
    <font>
      <b/>
      <sz val="11"/>
      <color indexed="18"/>
      <name val="Verdana"/>
      <family val="2"/>
    </font>
    <font>
      <b/>
      <sz val="11"/>
      <color indexed="8"/>
      <name val="Verdana"/>
      <family val="2"/>
    </font>
    <font>
      <b/>
      <sz val="9"/>
      <color indexed="8"/>
      <name val="Verdana"/>
      <family val="2"/>
    </font>
    <font>
      <b/>
      <sz val="11"/>
      <color indexed="19"/>
      <name val="Verdana"/>
      <family val="2"/>
    </font>
    <font>
      <b/>
      <i/>
      <u/>
      <sz val="14"/>
      <color indexed="8"/>
      <name val="Calibri"/>
      <family val="2"/>
    </font>
    <font>
      <b/>
      <sz val="11"/>
      <color indexed="8"/>
      <name val="Arial"/>
      <family val="2"/>
    </font>
    <font>
      <i/>
      <sz val="11"/>
      <color indexed="8"/>
      <name val="Arial"/>
      <family val="2"/>
    </font>
    <font>
      <b/>
      <i/>
      <u/>
      <sz val="12"/>
      <color indexed="8"/>
      <name val="Arial"/>
      <family val="2"/>
    </font>
    <font>
      <b/>
      <sz val="11"/>
      <color indexed="8"/>
      <name val="Arial"/>
      <family val="2"/>
    </font>
    <font>
      <b/>
      <sz val="11"/>
      <color indexed="8"/>
      <name val="Arial"/>
      <family val="2"/>
    </font>
    <font>
      <b/>
      <sz val="11"/>
      <color rgb="FFFF0000"/>
      <name val="Arial"/>
      <family val="2"/>
    </font>
  </fonts>
  <fills count="13">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4"/>
        <bgColor auto="1"/>
      </patternFill>
    </fill>
    <fill>
      <patternFill patternType="solid">
        <fgColor indexed="16"/>
        <bgColor auto="1"/>
      </patternFill>
    </fill>
    <fill>
      <patternFill patternType="solid">
        <fgColor indexed="19"/>
        <bgColor auto="1"/>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39997558519241921"/>
        <bgColor indexed="64"/>
      </patternFill>
    </fill>
  </fills>
  <borders count="79">
    <border>
      <left/>
      <right/>
      <top/>
      <bottom/>
      <diagonal/>
    </border>
    <border>
      <left/>
      <right/>
      <top/>
      <bottom/>
      <diagonal/>
    </border>
    <border>
      <left style="thin">
        <color indexed="12"/>
      </left>
      <right style="thin">
        <color indexed="12"/>
      </right>
      <top style="thin">
        <color indexed="12"/>
      </top>
      <bottom style="thin">
        <color indexed="12"/>
      </bottom>
      <diagonal/>
    </border>
    <border>
      <left style="thin">
        <color indexed="12"/>
      </left>
      <right/>
      <top style="thin">
        <color indexed="12"/>
      </top>
      <bottom style="thin">
        <color indexed="12"/>
      </bottom>
      <diagonal/>
    </border>
    <border>
      <left/>
      <right style="thin">
        <color indexed="12"/>
      </right>
      <top/>
      <bottom/>
      <diagonal/>
    </border>
    <border>
      <left style="thin">
        <color indexed="12"/>
      </left>
      <right style="thin">
        <color indexed="12"/>
      </right>
      <top/>
      <bottom/>
      <diagonal/>
    </border>
    <border>
      <left style="thin">
        <color indexed="12"/>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right style="thin">
        <color indexed="12"/>
      </right>
      <top/>
      <bottom style="thin">
        <color indexed="8"/>
      </bottom>
      <diagonal/>
    </border>
    <border>
      <left style="thin">
        <color indexed="12"/>
      </left>
      <right style="thin">
        <color indexed="12"/>
      </right>
      <top/>
      <bottom style="thin">
        <color indexed="8"/>
      </bottom>
      <diagonal/>
    </border>
    <border>
      <left/>
      <right/>
      <top style="thin">
        <color indexed="12"/>
      </top>
      <bottom/>
      <diagonal/>
    </border>
    <border>
      <left/>
      <right/>
      <top/>
      <bottom/>
      <diagonal/>
    </border>
    <border>
      <left/>
      <right/>
      <top/>
      <bottom/>
      <diagonal/>
    </border>
    <border>
      <left/>
      <right/>
      <top/>
      <bottom/>
      <diagonal/>
    </border>
    <border>
      <left style="thin">
        <color indexed="12"/>
      </left>
      <right/>
      <top/>
      <bottom style="thin">
        <color indexed="8"/>
      </bottom>
      <diagonal/>
    </border>
    <border>
      <left/>
      <right/>
      <top/>
      <bottom/>
      <diagonal/>
    </border>
    <border>
      <left/>
      <right/>
      <top/>
      <bottom/>
      <diagonal/>
    </border>
    <border>
      <left/>
      <right/>
      <top style="thin">
        <color indexed="8"/>
      </top>
      <bottom style="thin">
        <color indexed="8"/>
      </bottom>
      <diagonal/>
    </border>
    <border>
      <left/>
      <right style="thin">
        <color indexed="12"/>
      </right>
      <top style="thin">
        <color indexed="8"/>
      </top>
      <bottom/>
      <diagonal/>
    </border>
    <border>
      <left style="thin">
        <color indexed="12"/>
      </left>
      <right style="thin">
        <color indexed="12"/>
      </right>
      <top style="thin">
        <color indexed="8"/>
      </top>
      <bottom/>
      <diagonal/>
    </border>
    <border>
      <left style="thin">
        <color indexed="12"/>
      </left>
      <right/>
      <top style="thin">
        <color indexed="8"/>
      </top>
      <bottom/>
      <diagonal/>
    </border>
    <border>
      <left/>
      <right/>
      <top style="thin">
        <color indexed="8"/>
      </top>
      <bottom/>
      <diagonal/>
    </border>
    <border>
      <left/>
      <right/>
      <top/>
      <bottom style="thin">
        <color indexed="8"/>
      </bottom>
      <diagonal/>
    </border>
    <border>
      <left style="thick">
        <color indexed="8"/>
      </left>
      <right/>
      <top/>
      <bottom/>
      <diagonal/>
    </border>
    <border>
      <left style="thin">
        <color indexed="8"/>
      </left>
      <right/>
      <top style="thin">
        <color indexed="8"/>
      </top>
      <bottom style="thin">
        <color indexed="8"/>
      </bottom>
      <diagonal/>
    </border>
    <border>
      <left/>
      <right style="thin">
        <color indexed="12"/>
      </right>
      <top style="thin">
        <color indexed="12"/>
      </top>
      <bottom style="thin">
        <color indexed="1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12"/>
      </left>
      <right/>
      <top style="thin">
        <color indexed="64"/>
      </top>
      <bottom style="thin">
        <color indexed="8"/>
      </bottom>
      <diagonal/>
    </border>
    <border>
      <left/>
      <right style="thin">
        <color indexed="12"/>
      </right>
      <top style="thin">
        <color indexed="64"/>
      </top>
      <bottom style="thin">
        <color indexed="8"/>
      </bottom>
      <diagonal/>
    </border>
    <border>
      <left/>
      <right/>
      <top style="thin">
        <color indexed="64"/>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8"/>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diagonal/>
    </border>
    <border>
      <left/>
      <right style="medium">
        <color indexed="64"/>
      </right>
      <top style="thin">
        <color indexed="8"/>
      </top>
      <bottom/>
      <diagonal/>
    </border>
    <border>
      <left/>
      <right/>
      <top style="thin">
        <color indexed="64"/>
      </top>
      <bottom/>
      <diagonal/>
    </border>
    <border>
      <left style="thin">
        <color indexed="12"/>
      </left>
      <right style="thin">
        <color indexed="12"/>
      </right>
      <top/>
      <bottom style="thin">
        <color indexed="12"/>
      </bottom>
      <diagonal/>
    </border>
    <border>
      <left/>
      <right style="thin">
        <color indexed="12"/>
      </right>
      <top/>
      <bottom style="thin">
        <color indexed="12"/>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bottom/>
      <diagonal/>
    </border>
    <border>
      <left style="thin">
        <color indexed="8"/>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bottom style="thin">
        <color indexed="12"/>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8"/>
      </right>
      <top style="medium">
        <color indexed="64"/>
      </top>
      <bottom style="thin">
        <color indexed="8"/>
      </bottom>
      <diagonal/>
    </border>
  </borders>
  <cellStyleXfs count="3">
    <xf numFmtId="0" fontId="0" fillId="0" borderId="0" applyNumberFormat="0" applyFill="0" applyBorder="0" applyProtection="0">
      <alignment horizontal="center"/>
    </xf>
    <xf numFmtId="44" fontId="22" fillId="0" borderId="0" applyFont="0" applyFill="0" applyBorder="0" applyAlignment="0" applyProtection="0"/>
    <xf numFmtId="9" fontId="23" fillId="0" borderId="0" applyFont="0" applyFill="0" applyBorder="0" applyAlignment="0" applyProtection="0"/>
  </cellStyleXfs>
  <cellXfs count="257">
    <xf numFmtId="0" fontId="0" fillId="0" borderId="0" xfId="0">
      <alignment horizontal="center"/>
    </xf>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3" fillId="3" borderId="0" xfId="0" applyFont="1" applyFill="1" applyAlignment="1">
      <alignment horizontal="left"/>
    </xf>
    <xf numFmtId="0" fontId="0" fillId="0" borderId="0" xfId="0" applyNumberFormat="1">
      <alignment horizontal="center"/>
    </xf>
    <xf numFmtId="0" fontId="0" fillId="4" borderId="1" xfId="0" applyFill="1" applyBorder="1" applyAlignment="1">
      <alignment horizontal="center" vertical="center"/>
    </xf>
    <xf numFmtId="0" fontId="0" fillId="4" borderId="9" xfId="0" applyFill="1" applyBorder="1" applyAlignment="1">
      <alignment horizontal="center" vertical="center"/>
    </xf>
    <xf numFmtId="49" fontId="1" fillId="4" borderId="11" xfId="0" applyNumberFormat="1" applyFont="1" applyFill="1" applyBorder="1" applyAlignment="1">
      <alignment horizontal="center" vertical="center"/>
    </xf>
    <xf numFmtId="0" fontId="1" fillId="4" borderId="1" xfId="0" applyFont="1" applyFill="1" applyBorder="1" applyAlignment="1">
      <alignment horizontal="center" vertical="center"/>
    </xf>
    <xf numFmtId="49" fontId="1" fillId="4" borderId="11" xfId="0" applyNumberFormat="1" applyFont="1" applyFill="1" applyBorder="1" applyAlignment="1">
      <alignment horizontal="center" vertical="center" wrapText="1"/>
    </xf>
    <xf numFmtId="165" fontId="1" fillId="4" borderId="11" xfId="0" applyNumberFormat="1" applyFont="1" applyFill="1" applyBorder="1" applyAlignment="1">
      <alignment horizontal="center" vertical="center"/>
    </xf>
    <xf numFmtId="0" fontId="1" fillId="4" borderId="23" xfId="0" applyFont="1" applyFill="1" applyBorder="1" applyAlignment="1">
      <alignment horizontal="center" vertical="center" wrapText="1"/>
    </xf>
    <xf numFmtId="0" fontId="1" fillId="4" borderId="23" xfId="0" applyFont="1" applyFill="1" applyBorder="1" applyAlignment="1">
      <alignment horizontal="center" vertical="center"/>
    </xf>
    <xf numFmtId="165" fontId="1" fillId="4" borderId="23" xfId="0" applyNumberFormat="1" applyFont="1" applyFill="1" applyBorder="1" applyAlignment="1">
      <alignment horizontal="center" vertical="center"/>
    </xf>
    <xf numFmtId="167" fontId="1" fillId="4" borderId="11" xfId="0" applyNumberFormat="1" applyFont="1" applyFill="1" applyBorder="1" applyAlignment="1">
      <alignment horizontal="center" vertical="center"/>
    </xf>
    <xf numFmtId="49" fontId="1" fillId="4" borderId="14" xfId="0" applyNumberFormat="1" applyFont="1" applyFill="1" applyBorder="1" applyAlignment="1">
      <alignment horizontal="center" vertical="center"/>
    </xf>
    <xf numFmtId="0" fontId="0" fillId="4" borderId="27" xfId="0" applyFill="1" applyBorder="1" applyAlignment="1">
      <alignment horizontal="center" vertical="center"/>
    </xf>
    <xf numFmtId="0" fontId="0" fillId="0" borderId="1" xfId="0" applyBorder="1">
      <alignment horizontal="center"/>
    </xf>
    <xf numFmtId="14" fontId="13" fillId="0" borderId="1" xfId="0" applyNumberFormat="1" applyFont="1" applyBorder="1">
      <alignment horizontal="center"/>
    </xf>
    <xf numFmtId="170" fontId="15" fillId="0" borderId="11" xfId="0" applyNumberFormat="1" applyFont="1" applyBorder="1">
      <alignment horizontal="center"/>
    </xf>
    <xf numFmtId="0" fontId="0" fillId="4" borderId="22" xfId="0" applyFill="1" applyBorder="1" applyAlignment="1">
      <alignment horizontal="center" vertical="center"/>
    </xf>
    <xf numFmtId="0" fontId="8" fillId="4" borderId="22" xfId="0" applyFont="1" applyFill="1" applyBorder="1" applyAlignment="1">
      <alignment vertical="center"/>
    </xf>
    <xf numFmtId="0" fontId="0" fillId="0" borderId="22" xfId="0" applyBorder="1" applyAlignment="1">
      <alignment horizontal="center" vertical="center"/>
    </xf>
    <xf numFmtId="49" fontId="1" fillId="4" borderId="27" xfId="0" applyNumberFormat="1" applyFont="1" applyFill="1" applyBorder="1" applyAlignment="1">
      <alignment horizontal="center" vertical="center"/>
    </xf>
    <xf numFmtId="165" fontId="1" fillId="4" borderId="27" xfId="0" applyNumberFormat="1" applyFont="1" applyFill="1" applyBorder="1" applyAlignment="1">
      <alignment horizontal="center" vertical="center"/>
    </xf>
    <xf numFmtId="0" fontId="19" fillId="0" borderId="0" xfId="0" applyNumberFormat="1" applyFont="1" applyAlignment="1">
      <alignment horizontal="center" vertical="center"/>
    </xf>
    <xf numFmtId="0" fontId="11" fillId="4" borderId="9" xfId="0" applyFont="1" applyFill="1" applyBorder="1" applyAlignment="1">
      <alignment vertical="center"/>
    </xf>
    <xf numFmtId="0" fontId="19" fillId="4" borderId="9" xfId="0" applyFont="1" applyFill="1" applyBorder="1" applyAlignment="1">
      <alignment horizontal="center" vertical="center"/>
    </xf>
    <xf numFmtId="49" fontId="0" fillId="4" borderId="22" xfId="0" applyNumberFormat="1" applyFill="1" applyBorder="1" applyAlignment="1">
      <alignment horizontal="center" vertical="center" wrapText="1"/>
    </xf>
    <xf numFmtId="0" fontId="20" fillId="0" borderId="0" xfId="0" applyNumberFormat="1" applyFont="1">
      <alignment horizontal="center"/>
    </xf>
    <xf numFmtId="164" fontId="20" fillId="4" borderId="2" xfId="0" applyNumberFormat="1" applyFont="1" applyFill="1" applyBorder="1" applyAlignment="1">
      <alignment horizontal="center" vertical="center"/>
    </xf>
    <xf numFmtId="0" fontId="0" fillId="0" borderId="22" xfId="0" applyBorder="1">
      <alignment horizontal="center"/>
    </xf>
    <xf numFmtId="0" fontId="11" fillId="4" borderId="32" xfId="0" applyFont="1" applyFill="1" applyBorder="1" applyAlignment="1">
      <alignment vertical="center"/>
    </xf>
    <xf numFmtId="0" fontId="0" fillId="4" borderId="32" xfId="0" applyFill="1" applyBorder="1" applyAlignment="1">
      <alignment horizontal="center" vertical="center"/>
    </xf>
    <xf numFmtId="0" fontId="19" fillId="4" borderId="32" xfId="0" applyFont="1" applyFill="1" applyBorder="1" applyAlignment="1">
      <alignment horizontal="center" vertical="center"/>
    </xf>
    <xf numFmtId="0" fontId="19" fillId="0" borderId="32" xfId="0" applyNumberFormat="1" applyFont="1" applyBorder="1" applyAlignment="1">
      <alignment horizontal="center" vertical="center"/>
    </xf>
    <xf numFmtId="0" fontId="0" fillId="0" borderId="22" xfId="0" applyNumberFormat="1" applyBorder="1">
      <alignment horizontal="center"/>
    </xf>
    <xf numFmtId="0" fontId="0" fillId="0" borderId="22" xfId="0" applyFill="1" applyBorder="1" applyAlignment="1">
      <alignment horizontal="center" vertical="center"/>
    </xf>
    <xf numFmtId="0" fontId="0" fillId="0" borderId="22" xfId="0" applyFill="1" applyBorder="1">
      <alignment horizontal="center"/>
    </xf>
    <xf numFmtId="0" fontId="0" fillId="0" borderId="22" xfId="0" applyNumberFormat="1" applyFill="1" applyBorder="1">
      <alignment horizontal="center"/>
    </xf>
    <xf numFmtId="0" fontId="10" fillId="0" borderId="22" xfId="0" applyFont="1" applyFill="1" applyBorder="1" applyAlignment="1">
      <alignment vertical="center" wrapText="1"/>
    </xf>
    <xf numFmtId="0" fontId="1" fillId="4" borderId="22" xfId="0" applyFont="1" applyFill="1" applyBorder="1" applyAlignment="1">
      <alignment horizontal="center" vertical="center"/>
    </xf>
    <xf numFmtId="0" fontId="19" fillId="0" borderId="32" xfId="0" applyFont="1" applyFill="1" applyBorder="1" applyAlignment="1">
      <alignment horizontal="center" vertical="center"/>
    </xf>
    <xf numFmtId="0" fontId="19" fillId="0" borderId="32" xfId="0" applyFont="1" applyBorder="1" applyAlignment="1">
      <alignment horizontal="center" vertical="center"/>
    </xf>
    <xf numFmtId="49" fontId="1" fillId="4" borderId="30" xfId="0" applyNumberFormat="1" applyFont="1" applyFill="1" applyBorder="1" applyAlignment="1">
      <alignment horizontal="center" vertical="center"/>
    </xf>
    <xf numFmtId="49" fontId="1" fillId="4" borderId="4" xfId="0" applyNumberFormat="1" applyFont="1" applyFill="1" applyBorder="1" applyAlignment="1">
      <alignment horizontal="center" vertical="center"/>
    </xf>
    <xf numFmtId="165" fontId="1" fillId="4" borderId="10" xfId="0" applyNumberFormat="1" applyFont="1" applyFill="1" applyBorder="1" applyAlignment="1">
      <alignment horizontal="center" vertical="center"/>
    </xf>
    <xf numFmtId="164" fontId="0" fillId="0" borderId="22" xfId="0" applyNumberFormat="1" applyFill="1" applyBorder="1" applyAlignment="1">
      <alignment horizontal="center" vertical="center"/>
    </xf>
    <xf numFmtId="172" fontId="0" fillId="0" borderId="22" xfId="0" applyNumberFormat="1" applyFill="1" applyBorder="1" applyAlignment="1">
      <alignment horizontal="center" vertical="center"/>
    </xf>
    <xf numFmtId="173" fontId="0" fillId="0" borderId="32" xfId="0" applyNumberFormat="1" applyBorder="1" applyAlignment="1">
      <alignment horizontal="center" vertical="center"/>
    </xf>
    <xf numFmtId="173" fontId="0" fillId="0" borderId="22" xfId="0" applyNumberFormat="1" applyBorder="1">
      <alignment horizontal="center"/>
    </xf>
    <xf numFmtId="173" fontId="0" fillId="0" borderId="0" xfId="0" applyNumberFormat="1">
      <alignment horizontal="center"/>
    </xf>
    <xf numFmtId="173" fontId="0" fillId="4" borderId="32" xfId="0" applyNumberFormat="1" applyFill="1" applyBorder="1" applyAlignment="1">
      <alignment horizontal="center" vertical="center"/>
    </xf>
    <xf numFmtId="173" fontId="0" fillId="0" borderId="32" xfId="0" applyNumberFormat="1" applyFill="1" applyBorder="1" applyAlignment="1">
      <alignment horizontal="center" vertical="center"/>
    </xf>
    <xf numFmtId="173" fontId="19" fillId="6" borderId="32" xfId="0" applyNumberFormat="1" applyFont="1" applyFill="1" applyBorder="1" applyAlignment="1">
      <alignment vertical="center"/>
    </xf>
    <xf numFmtId="173" fontId="0" fillId="4" borderId="22" xfId="0" applyNumberFormat="1" applyFill="1" applyBorder="1" applyAlignment="1">
      <alignment horizontal="center" vertical="center"/>
    </xf>
    <xf numFmtId="173" fontId="0" fillId="0" borderId="22" xfId="0" applyNumberFormat="1" applyFill="1" applyBorder="1" applyAlignment="1">
      <alignment horizontal="center" vertical="center"/>
    </xf>
    <xf numFmtId="173" fontId="19" fillId="6" borderId="22" xfId="0" applyNumberFormat="1" applyFont="1" applyFill="1" applyBorder="1" applyAlignment="1">
      <alignment vertical="center"/>
    </xf>
    <xf numFmtId="173" fontId="0" fillId="0" borderId="1" xfId="0" applyNumberFormat="1" applyFill="1" applyBorder="1" applyAlignment="1">
      <alignment horizontal="center" vertical="center"/>
    </xf>
    <xf numFmtId="173" fontId="19" fillId="0" borderId="21" xfId="0" applyNumberFormat="1" applyFont="1" applyFill="1" applyBorder="1" applyAlignment="1">
      <alignment vertical="center"/>
    </xf>
    <xf numFmtId="173" fontId="8" fillId="4" borderId="22" xfId="0" applyNumberFormat="1" applyFont="1" applyFill="1" applyBorder="1" applyAlignment="1">
      <alignment vertical="center"/>
    </xf>
    <xf numFmtId="173" fontId="1" fillId="0" borderId="22" xfId="0" applyNumberFormat="1" applyFont="1" applyFill="1" applyBorder="1" applyAlignment="1">
      <alignment vertical="center"/>
    </xf>
    <xf numFmtId="173" fontId="19" fillId="6" borderId="32" xfId="0" applyNumberFormat="1" applyFont="1" applyFill="1" applyBorder="1" applyAlignment="1">
      <alignment horizontal="center" vertical="center"/>
    </xf>
    <xf numFmtId="14" fontId="13" fillId="0" borderId="22" xfId="0" applyNumberFormat="1" applyFont="1" applyBorder="1">
      <alignment horizontal="center"/>
    </xf>
    <xf numFmtId="168" fontId="0" fillId="4" borderId="22" xfId="0" applyNumberFormat="1" applyFill="1" applyBorder="1" applyAlignment="1">
      <alignment horizontal="center" vertical="center"/>
    </xf>
    <xf numFmtId="168" fontId="13" fillId="0" borderId="13" xfId="0" applyNumberFormat="1" applyFont="1" applyBorder="1">
      <alignment horizontal="center"/>
    </xf>
    <xf numFmtId="49" fontId="14" fillId="0" borderId="22" xfId="0" applyNumberFormat="1" applyFont="1" applyBorder="1" applyAlignment="1">
      <alignment horizontal="left"/>
    </xf>
    <xf numFmtId="169" fontId="0" fillId="0" borderId="22" xfId="0" applyNumberFormat="1" applyBorder="1">
      <alignment horizontal="center"/>
    </xf>
    <xf numFmtId="49" fontId="18" fillId="0" borderId="40" xfId="0" applyNumberFormat="1" applyFont="1" applyBorder="1" applyAlignment="1"/>
    <xf numFmtId="49" fontId="18" fillId="0" borderId="41" xfId="0" applyNumberFormat="1" applyFont="1" applyBorder="1" applyAlignment="1"/>
    <xf numFmtId="49" fontId="18" fillId="0" borderId="42" xfId="0" applyNumberFormat="1" applyFont="1" applyBorder="1" applyAlignment="1"/>
    <xf numFmtId="0" fontId="0" fillId="0" borderId="47" xfId="0" applyBorder="1">
      <alignment horizontal="center"/>
    </xf>
    <xf numFmtId="171" fontId="0" fillId="9" borderId="11" xfId="0" applyNumberFormat="1" applyFill="1" applyBorder="1">
      <alignment horizontal="center"/>
    </xf>
    <xf numFmtId="171" fontId="14" fillId="9" borderId="11" xfId="0" applyNumberFormat="1" applyFont="1" applyFill="1" applyBorder="1">
      <alignment horizontal="center"/>
    </xf>
    <xf numFmtId="171" fontId="0" fillId="10" borderId="11" xfId="0" applyNumberFormat="1" applyFill="1" applyBorder="1">
      <alignment horizontal="center"/>
    </xf>
    <xf numFmtId="171" fontId="0" fillId="11" borderId="11" xfId="0" applyNumberFormat="1" applyFill="1" applyBorder="1">
      <alignment horizontal="center"/>
    </xf>
    <xf numFmtId="171" fontId="14" fillId="11" borderId="11" xfId="0" applyNumberFormat="1" applyFont="1" applyFill="1" applyBorder="1">
      <alignment horizontal="center"/>
    </xf>
    <xf numFmtId="0" fontId="16" fillId="0" borderId="22" xfId="0" applyFont="1" applyBorder="1">
      <alignment horizontal="center"/>
    </xf>
    <xf numFmtId="49" fontId="0" fillId="0" borderId="51" xfId="0" applyNumberFormat="1" applyBorder="1">
      <alignment horizontal="center"/>
    </xf>
    <xf numFmtId="171" fontId="14" fillId="10" borderId="52" xfId="0" applyNumberFormat="1" applyFont="1" applyFill="1" applyBorder="1">
      <alignment horizontal="center"/>
    </xf>
    <xf numFmtId="49" fontId="19" fillId="0" borderId="51" xfId="0" applyNumberFormat="1" applyFont="1" applyBorder="1">
      <alignment horizontal="center"/>
    </xf>
    <xf numFmtId="0" fontId="0" fillId="0" borderId="53" xfId="0" applyBorder="1">
      <alignment horizontal="center"/>
    </xf>
    <xf numFmtId="170" fontId="0" fillId="0" borderId="27" xfId="0" applyNumberFormat="1" applyBorder="1">
      <alignment horizontal="center"/>
    </xf>
    <xf numFmtId="0" fontId="0" fillId="0" borderId="27" xfId="0" applyBorder="1">
      <alignment horizontal="center"/>
    </xf>
    <xf numFmtId="0" fontId="0" fillId="0" borderId="54" xfId="0" applyBorder="1">
      <alignment horizontal="center"/>
    </xf>
    <xf numFmtId="0" fontId="0" fillId="0" borderId="45" xfId="0" applyBorder="1">
      <alignment horizontal="center"/>
    </xf>
    <xf numFmtId="0" fontId="0" fillId="0" borderId="46" xfId="0" applyBorder="1">
      <alignment horizontal="center"/>
    </xf>
    <xf numFmtId="0" fontId="19" fillId="0" borderId="44" xfId="0" applyFont="1" applyBorder="1">
      <alignment horizontal="center"/>
    </xf>
    <xf numFmtId="0" fontId="1" fillId="0" borderId="22" xfId="0" applyFont="1" applyBorder="1">
      <alignment horizontal="center"/>
    </xf>
    <xf numFmtId="0" fontId="1" fillId="0" borderId="44" xfId="0" applyFont="1" applyBorder="1">
      <alignment horizontal="center"/>
    </xf>
    <xf numFmtId="49" fontId="1" fillId="0" borderId="43" xfId="0" applyNumberFormat="1" applyFont="1" applyBorder="1" applyAlignment="1"/>
    <xf numFmtId="49" fontId="1" fillId="0" borderId="22" xfId="0" applyNumberFormat="1" applyFont="1" applyBorder="1" applyAlignment="1"/>
    <xf numFmtId="49" fontId="1" fillId="0" borderId="44" xfId="0" applyNumberFormat="1" applyFont="1" applyBorder="1" applyAlignment="1"/>
    <xf numFmtId="49" fontId="19" fillId="0" borderId="43" xfId="0" applyNumberFormat="1" applyFont="1" applyBorder="1" applyAlignment="1"/>
    <xf numFmtId="49" fontId="19" fillId="0" borderId="22" xfId="0" applyNumberFormat="1" applyFont="1" applyBorder="1" applyAlignment="1"/>
    <xf numFmtId="49" fontId="19" fillId="0" borderId="39" xfId="0" applyNumberFormat="1" applyFont="1" applyBorder="1" applyAlignment="1"/>
    <xf numFmtId="0" fontId="19" fillId="0" borderId="29" xfId="0" applyFont="1" applyBorder="1">
      <alignment horizontal="center"/>
    </xf>
    <xf numFmtId="49" fontId="19" fillId="0" borderId="45" xfId="0" applyNumberFormat="1" applyFont="1" applyBorder="1" applyAlignment="1"/>
    <xf numFmtId="49" fontId="19" fillId="0" borderId="46" xfId="0" applyNumberFormat="1" applyFont="1" applyBorder="1" applyAlignment="1"/>
    <xf numFmtId="0" fontId="19" fillId="0" borderId="47" xfId="0" applyFont="1" applyBorder="1">
      <alignment horizontal="center"/>
    </xf>
    <xf numFmtId="49" fontId="1" fillId="0" borderId="43" xfId="0" applyNumberFormat="1" applyFont="1" applyBorder="1" applyAlignment="1">
      <alignment horizontal="left"/>
    </xf>
    <xf numFmtId="49" fontId="1" fillId="4" borderId="12" xfId="0" applyNumberFormat="1" applyFont="1" applyFill="1" applyBorder="1" applyAlignment="1">
      <alignment horizontal="center" vertical="center"/>
    </xf>
    <xf numFmtId="165" fontId="1" fillId="4" borderId="12" xfId="0" applyNumberFormat="1" applyFont="1" applyFill="1" applyBorder="1" applyAlignment="1">
      <alignment horizontal="center" vertical="center"/>
    </xf>
    <xf numFmtId="0" fontId="8" fillId="4" borderId="22" xfId="0" applyFont="1" applyFill="1" applyBorder="1" applyAlignment="1">
      <alignment horizontal="center" vertical="center" wrapText="1"/>
    </xf>
    <xf numFmtId="0" fontId="1" fillId="4" borderId="22" xfId="0" applyFont="1" applyFill="1" applyBorder="1" applyAlignment="1">
      <alignment horizontal="center" vertical="center" wrapText="1"/>
    </xf>
    <xf numFmtId="164" fontId="20" fillId="4" borderId="56" xfId="0" applyNumberFormat="1" applyFont="1" applyFill="1" applyBorder="1" applyAlignment="1">
      <alignment horizontal="center" vertical="center"/>
    </xf>
    <xf numFmtId="49" fontId="1" fillId="4" borderId="59" xfId="0" applyNumberFormat="1" applyFont="1" applyFill="1" applyBorder="1" applyAlignment="1">
      <alignment horizontal="center" vertical="center"/>
    </xf>
    <xf numFmtId="49" fontId="1" fillId="4" borderId="64" xfId="0" applyNumberFormat="1" applyFont="1" applyFill="1" applyBorder="1" applyAlignment="1">
      <alignment horizontal="center" vertical="center"/>
    </xf>
    <xf numFmtId="49" fontId="1" fillId="4" borderId="72" xfId="0" applyNumberFormat="1" applyFont="1" applyFill="1" applyBorder="1" applyAlignment="1">
      <alignment horizontal="center" vertical="center" wrapText="1"/>
    </xf>
    <xf numFmtId="49" fontId="1" fillId="4" borderId="6" xfId="0" applyNumberFormat="1" applyFont="1" applyFill="1" applyBorder="1" applyAlignment="1">
      <alignment horizontal="right" vertical="center" wrapText="1"/>
    </xf>
    <xf numFmtId="49" fontId="1" fillId="4" borderId="20" xfId="0" applyNumberFormat="1" applyFont="1" applyFill="1" applyBorder="1" applyAlignment="1">
      <alignment horizontal="right" vertical="center" wrapText="1"/>
    </xf>
    <xf numFmtId="49" fontId="1" fillId="4" borderId="22" xfId="0" applyNumberFormat="1" applyFont="1" applyFill="1" applyBorder="1" applyAlignment="1">
      <alignment horizontal="right" vertical="center" wrapText="1"/>
    </xf>
    <xf numFmtId="0" fontId="20" fillId="0" borderId="22" xfId="0" applyNumberFormat="1" applyFont="1" applyBorder="1">
      <alignment horizontal="center"/>
    </xf>
    <xf numFmtId="49" fontId="20" fillId="4" borderId="22" xfId="0" applyNumberFormat="1" applyFont="1" applyFill="1" applyBorder="1" applyAlignment="1">
      <alignment horizontal="left" vertical="center"/>
    </xf>
    <xf numFmtId="9" fontId="0" fillId="0" borderId="0" xfId="0" applyNumberFormat="1" applyAlignment="1">
      <alignment vertical="center"/>
    </xf>
    <xf numFmtId="0" fontId="0" fillId="0" borderId="0" xfId="0" applyNumberFormat="1" applyAlignment="1">
      <alignment vertical="center"/>
    </xf>
    <xf numFmtId="174" fontId="1" fillId="4" borderId="10" xfId="1" applyNumberFormat="1" applyFont="1" applyFill="1" applyBorder="1" applyAlignment="1">
      <alignment horizontal="center" vertical="center"/>
    </xf>
    <xf numFmtId="174" fontId="1" fillId="4" borderId="60" xfId="1" applyNumberFormat="1" applyFont="1" applyFill="1" applyBorder="1" applyAlignment="1">
      <alignment horizontal="center" vertical="center"/>
    </xf>
    <xf numFmtId="174" fontId="1" fillId="4" borderId="11" xfId="1" applyNumberFormat="1" applyFont="1" applyFill="1" applyBorder="1" applyAlignment="1">
      <alignment vertical="center"/>
    </xf>
    <xf numFmtId="174" fontId="0" fillId="4" borderId="62" xfId="1" applyNumberFormat="1" applyFont="1" applyFill="1" applyBorder="1" applyAlignment="1">
      <alignment vertical="center"/>
    </xf>
    <xf numFmtId="174" fontId="1" fillId="4" borderId="64" xfId="1" applyNumberFormat="1" applyFont="1" applyFill="1" applyBorder="1" applyAlignment="1">
      <alignment vertical="center"/>
    </xf>
    <xf numFmtId="174" fontId="0" fillId="4" borderId="65" xfId="1" applyNumberFormat="1" applyFont="1" applyFill="1" applyBorder="1" applyAlignment="1">
      <alignment vertical="center"/>
    </xf>
    <xf numFmtId="165" fontId="1" fillId="4" borderId="11" xfId="0" applyNumberFormat="1" applyFont="1" applyFill="1" applyBorder="1" applyAlignment="1">
      <alignment vertical="center"/>
    </xf>
    <xf numFmtId="166" fontId="1" fillId="4" borderId="11" xfId="0" applyNumberFormat="1" applyFont="1" applyFill="1" applyBorder="1" applyAlignment="1">
      <alignment vertical="center"/>
    </xf>
    <xf numFmtId="165" fontId="0" fillId="4" borderId="11" xfId="0" applyNumberFormat="1" applyFill="1" applyBorder="1" applyAlignment="1">
      <alignment vertical="center"/>
    </xf>
    <xf numFmtId="166" fontId="0" fillId="4" borderId="11" xfId="0" applyNumberFormat="1" applyFill="1" applyBorder="1" applyAlignment="1">
      <alignment vertical="center"/>
    </xf>
    <xf numFmtId="0" fontId="1" fillId="0" borderId="55" xfId="0" applyFont="1" applyBorder="1" applyAlignment="1">
      <alignment vertical="center"/>
    </xf>
    <xf numFmtId="6" fontId="1" fillId="0" borderId="55" xfId="0" applyNumberFormat="1" applyFont="1" applyBorder="1" applyAlignment="1">
      <alignment horizontal="right" vertical="center"/>
    </xf>
    <xf numFmtId="0" fontId="19" fillId="0" borderId="37" xfId="0" applyNumberFormat="1" applyFont="1" applyFill="1" applyBorder="1" applyAlignment="1">
      <alignment horizontal="center" vertical="center"/>
    </xf>
    <xf numFmtId="0" fontId="19" fillId="0" borderId="32" xfId="0" applyNumberFormat="1" applyFont="1" applyFill="1" applyBorder="1" applyAlignment="1">
      <alignment horizontal="center" vertical="center"/>
    </xf>
    <xf numFmtId="0" fontId="0" fillId="0" borderId="32" xfId="0" applyFill="1" applyBorder="1" applyAlignment="1">
      <alignment horizontal="center" vertical="center"/>
    </xf>
    <xf numFmtId="9" fontId="0" fillId="0" borderId="32" xfId="0" applyNumberFormat="1" applyBorder="1" applyAlignment="1">
      <alignment horizontal="center" vertical="center"/>
    </xf>
    <xf numFmtId="0" fontId="19" fillId="0" borderId="32" xfId="0" applyNumberFormat="1" applyFont="1" applyBorder="1">
      <alignment horizontal="center"/>
    </xf>
    <xf numFmtId="165" fontId="1" fillId="4" borderId="32" xfId="0" applyNumberFormat="1" applyFont="1" applyFill="1" applyBorder="1" applyAlignment="1">
      <alignment vertical="center"/>
    </xf>
    <xf numFmtId="49" fontId="19" fillId="12" borderId="22" xfId="0" applyNumberFormat="1" applyFont="1" applyFill="1" applyBorder="1" applyAlignment="1">
      <alignment horizontal="left" vertical="center"/>
    </xf>
    <xf numFmtId="49" fontId="0" fillId="12" borderId="22" xfId="0" applyNumberFormat="1" applyFill="1" applyBorder="1" applyAlignment="1">
      <alignment horizontal="center" vertical="center" wrapText="1"/>
    </xf>
    <xf numFmtId="0" fontId="0" fillId="12" borderId="22" xfId="0" applyFill="1" applyBorder="1">
      <alignment horizontal="center"/>
    </xf>
    <xf numFmtId="49" fontId="19" fillId="12" borderId="22" xfId="0" applyNumberFormat="1" applyFont="1" applyFill="1" applyBorder="1" applyAlignment="1">
      <alignment vertical="center"/>
    </xf>
    <xf numFmtId="0" fontId="19" fillId="12" borderId="22" xfId="0" applyFont="1" applyFill="1" applyBorder="1" applyAlignment="1">
      <alignment horizontal="left" vertical="center"/>
    </xf>
    <xf numFmtId="0" fontId="0" fillId="12" borderId="22" xfId="0" applyFill="1" applyBorder="1" applyAlignment="1">
      <alignment horizontal="center" vertical="center"/>
    </xf>
    <xf numFmtId="0" fontId="19" fillId="12" borderId="22" xfId="0" applyNumberFormat="1" applyFont="1" applyFill="1" applyBorder="1" applyAlignment="1">
      <alignment horizontal="left"/>
    </xf>
    <xf numFmtId="0" fontId="0" fillId="12" borderId="22" xfId="0" applyNumberFormat="1" applyFill="1" applyBorder="1">
      <alignment horizontal="center"/>
    </xf>
    <xf numFmtId="0" fontId="19" fillId="0" borderId="0" xfId="0" applyNumberFormat="1" applyFont="1" applyFill="1" applyAlignment="1">
      <alignment horizontal="left"/>
    </xf>
    <xf numFmtId="0" fontId="0" fillId="0" borderId="0" xfId="0" applyNumberFormat="1" applyFill="1">
      <alignment horizontal="center"/>
    </xf>
    <xf numFmtId="0" fontId="0" fillId="0" borderId="0" xfId="0" applyFill="1">
      <alignment horizontal="center"/>
    </xf>
    <xf numFmtId="0" fontId="0" fillId="8" borderId="22" xfId="0" applyFill="1" applyBorder="1" applyAlignment="1">
      <alignment horizontal="center" vertical="center"/>
    </xf>
    <xf numFmtId="0" fontId="0" fillId="8" borderId="22" xfId="0" applyNumberFormat="1" applyFill="1" applyBorder="1">
      <alignment horizontal="center"/>
    </xf>
    <xf numFmtId="170" fontId="0" fillId="0" borderId="0" xfId="0" applyNumberFormat="1">
      <alignment horizontal="center"/>
    </xf>
    <xf numFmtId="171" fontId="0" fillId="0" borderId="0" xfId="0" applyNumberFormat="1">
      <alignment horizontal="center"/>
    </xf>
    <xf numFmtId="175" fontId="0" fillId="0" borderId="0" xfId="0" applyNumberFormat="1">
      <alignment horizontal="center"/>
    </xf>
    <xf numFmtId="170" fontId="0" fillId="11" borderId="11" xfId="0" applyNumberFormat="1" applyFill="1" applyBorder="1">
      <alignment horizontal="center"/>
    </xf>
    <xf numFmtId="170" fontId="14" fillId="11" borderId="11" xfId="0" applyNumberFormat="1" applyFont="1" applyFill="1" applyBorder="1">
      <alignment horizontal="center"/>
    </xf>
    <xf numFmtId="170" fontId="0" fillId="9" borderId="11" xfId="0" applyNumberFormat="1" applyFill="1" applyBorder="1">
      <alignment horizontal="center"/>
    </xf>
    <xf numFmtId="170" fontId="14" fillId="9" borderId="11" xfId="0" applyNumberFormat="1" applyFont="1" applyFill="1" applyBorder="1">
      <alignment horizontal="center"/>
    </xf>
    <xf numFmtId="169" fontId="0" fillId="9" borderId="11" xfId="0" applyNumberFormat="1" applyFill="1" applyBorder="1">
      <alignment horizontal="center"/>
    </xf>
    <xf numFmtId="169" fontId="14" fillId="9" borderId="11" xfId="0" applyNumberFormat="1" applyFont="1" applyFill="1" applyBorder="1">
      <alignment horizontal="center"/>
    </xf>
    <xf numFmtId="49" fontId="1" fillId="0" borderId="22" xfId="0" applyNumberFormat="1" applyFont="1" applyBorder="1" applyAlignment="1">
      <alignment horizontal="left"/>
    </xf>
    <xf numFmtId="49" fontId="15" fillId="7" borderId="48" xfId="0" applyNumberFormat="1" applyFont="1" applyFill="1" applyBorder="1" applyAlignment="1">
      <alignment horizontal="center" vertical="center" wrapText="1"/>
    </xf>
    <xf numFmtId="49" fontId="15" fillId="7" borderId="78" xfId="0" applyNumberFormat="1" applyFont="1" applyFill="1" applyBorder="1" applyAlignment="1">
      <alignment horizontal="center" vertical="center" wrapText="1"/>
    </xf>
    <xf numFmtId="0" fontId="15" fillId="7" borderId="49" xfId="0" applyFont="1" applyFill="1" applyBorder="1" applyAlignment="1">
      <alignment vertical="center" wrapText="1"/>
    </xf>
    <xf numFmtId="0" fontId="0" fillId="0" borderId="0" xfId="0" applyNumberFormat="1" applyAlignment="1">
      <alignment horizontal="center" vertical="center"/>
    </xf>
    <xf numFmtId="2" fontId="19" fillId="0" borderId="13" xfId="0" applyNumberFormat="1" applyFont="1" applyBorder="1">
      <alignment horizontal="center"/>
    </xf>
    <xf numFmtId="2" fontId="0" fillId="0" borderId="13" xfId="0" applyNumberFormat="1" applyBorder="1">
      <alignment horizontal="center"/>
    </xf>
    <xf numFmtId="2" fontId="0" fillId="11" borderId="11" xfId="0" applyNumberFormat="1" applyFill="1" applyBorder="1">
      <alignment horizontal="center"/>
    </xf>
    <xf numFmtId="2" fontId="0" fillId="9" borderId="11" xfId="0" applyNumberFormat="1" applyFill="1" applyBorder="1">
      <alignment horizontal="center"/>
    </xf>
    <xf numFmtId="2" fontId="14" fillId="9" borderId="11" xfId="0" applyNumberFormat="1" applyFont="1" applyFill="1" applyBorder="1">
      <alignment horizontal="center"/>
    </xf>
    <xf numFmtId="176" fontId="19" fillId="0" borderId="13" xfId="0" applyNumberFormat="1" applyFont="1" applyBorder="1">
      <alignment horizontal="center"/>
    </xf>
    <xf numFmtId="176" fontId="15" fillId="0" borderId="11" xfId="0" applyNumberFormat="1" applyFont="1" applyBorder="1">
      <alignment horizontal="center"/>
    </xf>
    <xf numFmtId="176" fontId="0" fillId="11" borderId="11" xfId="0" applyNumberFormat="1" applyFill="1" applyBorder="1">
      <alignment horizontal="center"/>
    </xf>
    <xf numFmtId="176" fontId="14" fillId="11" borderId="11" xfId="0" applyNumberFormat="1" applyFont="1" applyFill="1" applyBorder="1">
      <alignment horizontal="center"/>
    </xf>
    <xf numFmtId="176" fontId="0" fillId="9" borderId="11" xfId="0" applyNumberFormat="1" applyFill="1" applyBorder="1">
      <alignment horizontal="center"/>
    </xf>
    <xf numFmtId="176" fontId="14" fillId="9" borderId="11" xfId="0" applyNumberFormat="1" applyFont="1" applyFill="1" applyBorder="1">
      <alignment horizontal="center"/>
    </xf>
    <xf numFmtId="176" fontId="0" fillId="10" borderId="11" xfId="0" applyNumberFormat="1" applyFill="1" applyBorder="1">
      <alignment horizontal="center"/>
    </xf>
    <xf numFmtId="176" fontId="14" fillId="10" borderId="52" xfId="0" applyNumberFormat="1" applyFont="1" applyFill="1" applyBorder="1">
      <alignment horizontal="center"/>
    </xf>
    <xf numFmtId="176" fontId="0" fillId="0" borderId="13" xfId="0" applyNumberFormat="1" applyBorder="1">
      <alignment horizontal="center"/>
    </xf>
    <xf numFmtId="168" fontId="13" fillId="0" borderId="22" xfId="0" applyNumberFormat="1" applyFont="1" applyBorder="1">
      <alignment horizontal="center"/>
    </xf>
    <xf numFmtId="1" fontId="15" fillId="0" borderId="11" xfId="0" applyNumberFormat="1" applyFont="1" applyBorder="1">
      <alignment horizontal="center"/>
    </xf>
    <xf numFmtId="170" fontId="0" fillId="10" borderId="11" xfId="0" applyNumberFormat="1" applyFill="1" applyBorder="1">
      <alignment horizontal="center"/>
    </xf>
    <xf numFmtId="170" fontId="14" fillId="10" borderId="52" xfId="0" applyNumberFormat="1" applyFont="1" applyFill="1" applyBorder="1">
      <alignment horizontal="center"/>
    </xf>
    <xf numFmtId="0" fontId="19" fillId="4" borderId="22" xfId="0" applyFont="1" applyFill="1" applyBorder="1" applyAlignment="1">
      <alignment horizontal="center" vertical="center"/>
    </xf>
    <xf numFmtId="0" fontId="1" fillId="0" borderId="0" xfId="0" applyFont="1" applyAlignment="1">
      <alignment horizontal="left" wrapText="1"/>
    </xf>
    <xf numFmtId="0" fontId="0" fillId="0" borderId="0" xfId="0">
      <alignment horizontal="center"/>
    </xf>
    <xf numFmtId="0" fontId="19" fillId="8" borderId="0" xfId="0" applyNumberFormat="1" applyFont="1" applyFill="1" applyAlignment="1">
      <alignment horizontal="left"/>
    </xf>
    <xf numFmtId="49" fontId="1" fillId="4" borderId="71" xfId="0" applyNumberFormat="1" applyFont="1" applyFill="1" applyBorder="1" applyAlignment="1">
      <alignment horizontal="center" vertical="center"/>
    </xf>
    <xf numFmtId="0" fontId="0" fillId="4" borderId="71" xfId="0" applyFill="1" applyBorder="1" applyAlignment="1">
      <alignment horizontal="center" vertical="center"/>
    </xf>
    <xf numFmtId="49" fontId="8" fillId="0" borderId="66" xfId="0" applyNumberFormat="1" applyFont="1" applyBorder="1" applyAlignment="1">
      <alignment horizontal="center" vertical="center"/>
    </xf>
    <xf numFmtId="0" fontId="0" fillId="4" borderId="67" xfId="0" applyFill="1" applyBorder="1" applyAlignment="1">
      <alignment horizontal="center" vertical="center"/>
    </xf>
    <xf numFmtId="0" fontId="1" fillId="4" borderId="22" xfId="0" applyFont="1" applyFill="1" applyBorder="1" applyAlignment="1">
      <alignment horizontal="center" vertical="center"/>
    </xf>
    <xf numFmtId="0" fontId="0" fillId="4" borderId="16" xfId="0" applyFill="1" applyBorder="1" applyAlignment="1">
      <alignment horizontal="center" vertical="center"/>
    </xf>
    <xf numFmtId="0" fontId="0" fillId="4" borderId="17" xfId="0" applyFill="1" applyBorder="1" applyAlignment="1">
      <alignment horizontal="center" vertical="center"/>
    </xf>
    <xf numFmtId="0" fontId="0" fillId="4" borderId="18" xfId="0" applyFill="1" applyBorder="1" applyAlignment="1">
      <alignment horizontal="center" vertical="center"/>
    </xf>
    <xf numFmtId="0" fontId="1" fillId="4" borderId="7" xfId="0" applyFont="1" applyFill="1" applyBorder="1"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49" fontId="20" fillId="4" borderId="31" xfId="0" applyNumberFormat="1" applyFont="1" applyFill="1" applyBorder="1" applyAlignment="1">
      <alignment horizontal="left" vertical="center"/>
    </xf>
    <xf numFmtId="0" fontId="20" fillId="4" borderId="2" xfId="0" applyFont="1" applyFill="1" applyBorder="1" applyAlignment="1">
      <alignment horizontal="left" vertical="center"/>
    </xf>
    <xf numFmtId="49" fontId="8" fillId="0" borderId="69" xfId="0" applyNumberFormat="1" applyFont="1" applyBorder="1" applyAlignment="1">
      <alignment horizontal="center" vertical="center"/>
    </xf>
    <xf numFmtId="49" fontId="8" fillId="4" borderId="67" xfId="0" applyNumberFormat="1" applyFont="1" applyFill="1" applyBorder="1" applyAlignment="1">
      <alignment horizontal="center" vertical="center"/>
    </xf>
    <xf numFmtId="0" fontId="0" fillId="4" borderId="68" xfId="0" applyFill="1" applyBorder="1" applyAlignment="1">
      <alignment horizontal="center" vertical="center"/>
    </xf>
    <xf numFmtId="49" fontId="1" fillId="5" borderId="7" xfId="0" applyNumberFormat="1" applyFont="1" applyFill="1" applyBorder="1" applyAlignment="1">
      <alignment horizontal="center" vertical="center"/>
    </xf>
    <xf numFmtId="0" fontId="0" fillId="5" borderId="8" xfId="0" applyFill="1" applyBorder="1" applyAlignment="1">
      <alignment horizontal="center" vertical="center"/>
    </xf>
    <xf numFmtId="0" fontId="0" fillId="5" borderId="9" xfId="0" applyFill="1" applyBorder="1" applyAlignment="1">
      <alignment horizontal="center" vertical="center"/>
    </xf>
    <xf numFmtId="49" fontId="20" fillId="4" borderId="3" xfId="0" applyNumberFormat="1" applyFont="1" applyFill="1" applyBorder="1" applyAlignment="1">
      <alignment horizontal="left" vertical="center"/>
    </xf>
    <xf numFmtId="49" fontId="8" fillId="4" borderId="8" xfId="0" applyNumberFormat="1" applyFont="1" applyFill="1" applyBorder="1" applyAlignment="1">
      <alignment horizontal="center" vertical="center"/>
    </xf>
    <xf numFmtId="0" fontId="0" fillId="4" borderId="70" xfId="0" applyFill="1" applyBorder="1" applyAlignment="1">
      <alignment horizontal="center" vertical="center"/>
    </xf>
    <xf numFmtId="49" fontId="6" fillId="4" borderId="22" xfId="0" applyNumberFormat="1" applyFont="1" applyFill="1" applyBorder="1" applyAlignment="1">
      <alignment horizontal="center" vertical="center"/>
    </xf>
    <xf numFmtId="49" fontId="4" fillId="4" borderId="22" xfId="0" applyNumberFormat="1" applyFont="1" applyFill="1" applyBorder="1" applyAlignment="1">
      <alignment horizontal="left" vertical="top" wrapText="1"/>
    </xf>
    <xf numFmtId="49" fontId="1" fillId="4" borderId="11" xfId="0" applyNumberFormat="1" applyFont="1" applyFill="1" applyBorder="1" applyAlignment="1">
      <alignment horizontal="center" vertical="center"/>
    </xf>
    <xf numFmtId="0" fontId="0" fillId="4" borderId="11" xfId="0" applyFill="1" applyBorder="1" applyAlignment="1">
      <alignment horizontal="center" vertical="center"/>
    </xf>
    <xf numFmtId="49" fontId="1" fillId="5" borderId="19" xfId="0" applyNumberFormat="1" applyFont="1" applyFill="1" applyBorder="1" applyAlignment="1">
      <alignment horizontal="center" vertical="center"/>
    </xf>
    <xf numFmtId="49" fontId="1" fillId="4" borderId="74" xfId="0" applyNumberFormat="1" applyFont="1" applyFill="1" applyBorder="1" applyAlignment="1">
      <alignment horizontal="center" vertical="center" wrapText="1"/>
    </xf>
    <xf numFmtId="49" fontId="1" fillId="4" borderId="75" xfId="0" applyNumberFormat="1" applyFont="1" applyFill="1" applyBorder="1" applyAlignment="1">
      <alignment horizontal="center" vertical="center" wrapText="1"/>
    </xf>
    <xf numFmtId="49" fontId="1" fillId="4" borderId="76" xfId="0" applyNumberFormat="1" applyFont="1" applyFill="1" applyBorder="1" applyAlignment="1">
      <alignment horizontal="center" vertical="center" wrapText="1"/>
    </xf>
    <xf numFmtId="49" fontId="1" fillId="4" borderId="77" xfId="0" applyNumberFormat="1" applyFont="1" applyFill="1" applyBorder="1" applyAlignment="1">
      <alignment horizontal="center" vertical="center" wrapText="1"/>
    </xf>
    <xf numFmtId="0" fontId="1" fillId="4" borderId="28" xfId="0" applyFont="1" applyFill="1" applyBorder="1" applyAlignment="1">
      <alignment horizontal="center" vertical="center"/>
    </xf>
    <xf numFmtId="0" fontId="1" fillId="4" borderId="24" xfId="0" applyFont="1" applyFill="1" applyBorder="1" applyAlignment="1">
      <alignment horizontal="center" vertical="center"/>
    </xf>
    <xf numFmtId="0" fontId="0" fillId="4" borderId="25" xfId="0" applyFill="1" applyBorder="1" applyAlignment="1">
      <alignment horizontal="center" vertical="center"/>
    </xf>
    <xf numFmtId="0" fontId="0" fillId="4" borderId="26" xfId="0" applyFill="1" applyBorder="1" applyAlignment="1">
      <alignment horizontal="center" vertical="center"/>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 fillId="4" borderId="14" xfId="0" applyFont="1" applyFill="1" applyBorder="1" applyAlignment="1">
      <alignment horizontal="center" vertical="center"/>
    </xf>
    <xf numFmtId="0" fontId="0" fillId="4" borderId="15" xfId="0" applyFill="1" applyBorder="1" applyAlignment="1">
      <alignment horizontal="center" vertical="center"/>
    </xf>
    <xf numFmtId="0" fontId="0" fillId="4" borderId="20" xfId="0" applyFill="1" applyBorder="1" applyAlignment="1">
      <alignment horizontal="center" vertical="center"/>
    </xf>
    <xf numFmtId="49" fontId="1" fillId="4" borderId="34"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49" fontId="1" fillId="4" borderId="12" xfId="0" applyNumberFormat="1" applyFont="1" applyFill="1" applyBorder="1" applyAlignment="1">
      <alignment horizontal="center" vertical="center"/>
    </xf>
    <xf numFmtId="49" fontId="1" fillId="4" borderId="8" xfId="0" applyNumberFormat="1" applyFont="1" applyFill="1" applyBorder="1" applyAlignment="1">
      <alignment horizontal="center" vertical="center"/>
    </xf>
    <xf numFmtId="0" fontId="4" fillId="0" borderId="22" xfId="0" applyFont="1" applyBorder="1" applyAlignment="1">
      <alignment horizontal="center" vertical="center"/>
    </xf>
    <xf numFmtId="0" fontId="0" fillId="4" borderId="1" xfId="0" applyFill="1" applyBorder="1" applyAlignment="1">
      <alignment horizontal="center" vertical="top" wrapText="1"/>
    </xf>
    <xf numFmtId="49" fontId="5" fillId="4" borderId="22" xfId="0" applyNumberFormat="1" applyFont="1" applyFill="1" applyBorder="1" applyAlignment="1">
      <alignment horizontal="center" vertical="center" wrapText="1"/>
    </xf>
    <xf numFmtId="49" fontId="20" fillId="4" borderId="73" xfId="0" applyNumberFormat="1" applyFont="1" applyFill="1" applyBorder="1" applyAlignment="1">
      <alignment horizontal="left" vertical="center"/>
    </xf>
    <xf numFmtId="49" fontId="20" fillId="4" borderId="57" xfId="0" applyNumberFormat="1" applyFont="1" applyFill="1" applyBorder="1" applyAlignment="1">
      <alignment horizontal="left" vertical="center"/>
    </xf>
    <xf numFmtId="166" fontId="1" fillId="4" borderId="11" xfId="0" applyNumberFormat="1" applyFont="1" applyFill="1" applyBorder="1" applyAlignment="1">
      <alignment horizontal="center" vertical="center"/>
    </xf>
    <xf numFmtId="49" fontId="1" fillId="4" borderId="58" xfId="0" applyNumberFormat="1" applyFont="1" applyFill="1" applyBorder="1" applyAlignment="1">
      <alignment horizontal="center" vertical="center"/>
    </xf>
    <xf numFmtId="0" fontId="0" fillId="4" borderId="59" xfId="0" applyFill="1" applyBorder="1" applyAlignment="1">
      <alignment horizontal="center" vertical="center"/>
    </xf>
    <xf numFmtId="49" fontId="1" fillId="4" borderId="61" xfId="0" applyNumberFormat="1" applyFont="1" applyFill="1" applyBorder="1" applyAlignment="1">
      <alignment horizontal="center" vertical="center"/>
    </xf>
    <xf numFmtId="49" fontId="7" fillId="4" borderId="7" xfId="0" applyNumberFormat="1" applyFont="1" applyFill="1" applyBorder="1" applyAlignment="1">
      <alignment horizontal="center" vertical="center"/>
    </xf>
    <xf numFmtId="49" fontId="1" fillId="4" borderId="63" xfId="0" applyNumberFormat="1" applyFont="1" applyFill="1" applyBorder="1" applyAlignment="1">
      <alignment horizontal="center" vertical="center"/>
    </xf>
    <xf numFmtId="0" fontId="0" fillId="4" borderId="64" xfId="0" applyFill="1" applyBorder="1" applyAlignment="1">
      <alignment horizontal="center" vertical="center"/>
    </xf>
    <xf numFmtId="49" fontId="1" fillId="4" borderId="35" xfId="0" applyNumberFormat="1" applyFont="1" applyFill="1" applyBorder="1" applyAlignment="1">
      <alignment horizontal="center" vertical="center" wrapText="1"/>
    </xf>
    <xf numFmtId="49" fontId="17" fillId="0" borderId="22" xfId="0" applyNumberFormat="1" applyFont="1" applyBorder="1" applyAlignment="1">
      <alignment horizontal="center" wrapText="1"/>
    </xf>
    <xf numFmtId="49" fontId="0" fillId="0" borderId="32" xfId="0" applyNumberFormat="1" applyBorder="1">
      <alignment horizontal="center"/>
    </xf>
    <xf numFmtId="14" fontId="13" fillId="0" borderId="22" xfId="0" applyNumberFormat="1" applyFont="1" applyBorder="1">
      <alignment horizontal="center"/>
    </xf>
    <xf numFmtId="49" fontId="19" fillId="4" borderId="22" xfId="0" applyNumberFormat="1" applyFont="1" applyFill="1" applyBorder="1" applyAlignment="1">
      <alignment horizontal="left" vertical="top" wrapText="1"/>
    </xf>
    <xf numFmtId="49" fontId="12" fillId="0" borderId="4" xfId="0" applyNumberFormat="1" applyFont="1" applyBorder="1">
      <alignment horizontal="center"/>
    </xf>
    <xf numFmtId="0" fontId="12" fillId="0" borderId="5" xfId="0" applyFont="1" applyBorder="1">
      <alignment horizontal="center"/>
    </xf>
    <xf numFmtId="0" fontId="12" fillId="0" borderId="6" xfId="0" applyFont="1" applyBorder="1">
      <alignment horizontal="center"/>
    </xf>
    <xf numFmtId="9" fontId="19" fillId="11" borderId="49" xfId="2" applyFont="1" applyFill="1" applyBorder="1" applyAlignment="1">
      <alignment horizontal="center" vertical="center"/>
    </xf>
    <xf numFmtId="9" fontId="0" fillId="11" borderId="49" xfId="2" applyFont="1" applyFill="1" applyBorder="1" applyAlignment="1">
      <alignment horizontal="center" vertical="center"/>
    </xf>
    <xf numFmtId="9" fontId="19" fillId="9" borderId="49" xfId="2" applyFont="1" applyFill="1" applyBorder="1" applyAlignment="1">
      <alignment horizontal="center" vertical="center"/>
    </xf>
    <xf numFmtId="9" fontId="0" fillId="9" borderId="49" xfId="2" applyFont="1" applyFill="1" applyBorder="1" applyAlignment="1">
      <alignment horizontal="center" vertical="center"/>
    </xf>
    <xf numFmtId="9" fontId="19" fillId="10" borderId="49" xfId="2" applyFont="1" applyFill="1" applyBorder="1" applyAlignment="1">
      <alignment horizontal="center" vertical="center"/>
    </xf>
    <xf numFmtId="9" fontId="0" fillId="10" borderId="50" xfId="2" applyFont="1" applyFill="1" applyBorder="1" applyAlignment="1">
      <alignment horizontal="center" vertical="center"/>
    </xf>
    <xf numFmtId="49" fontId="0" fillId="0" borderId="37" xfId="0" applyNumberFormat="1" applyBorder="1">
      <alignment horizontal="center"/>
    </xf>
    <xf numFmtId="49" fontId="0" fillId="0" borderId="38" xfId="0" applyNumberFormat="1" applyBorder="1">
      <alignment horizontal="center"/>
    </xf>
    <xf numFmtId="49" fontId="0" fillId="0" borderId="33" xfId="0" applyNumberFormat="1" applyBorder="1">
      <alignment horizontal="center"/>
    </xf>
  </cellXfs>
  <cellStyles count="3">
    <cellStyle name="Monétaire" xfId="1" builtinId="4"/>
    <cellStyle name="Normal" xfId="0" builtinId="0"/>
    <cellStyle name="Pourcentage" xfId="2" builtinId="5"/>
  </cellStyles>
  <dxfs count="8">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C0C0C0"/>
      <rgbColor rgb="FFFF0000"/>
      <rgbColor rgb="FFA7C0DE"/>
      <rgbColor rgb="FF0432FF"/>
      <rgbColor rgb="FFDD0806"/>
      <rgbColor rgb="FFFF6600"/>
      <rgbColor rgb="FF99CC00"/>
      <rgbColor rgb="FFFF00FF"/>
      <rgbColor rgb="FF99CCFF"/>
      <rgbColor rgb="FFFF9900"/>
      <rgbColor rgb="FFFF99CC"/>
      <rgbColor rgb="FFA5D5E2"/>
      <rgbColor rgb="FFFBCAA2"/>
      <rgbColor rgb="FFDDDDDD"/>
      <rgbColor rgb="FFBDC0BF"/>
      <rgbColor rgb="FFA5A5A5"/>
      <rgbColor rgb="FF3F3F3F"/>
      <rgbColor rgb="FFDBDBDB"/>
      <rgbColor rgb="FFCDDDAC"/>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1943100</xdr:colOff>
      <xdr:row>7</xdr:row>
      <xdr:rowOff>9769</xdr:rowOff>
    </xdr:to>
    <xdr:pic>
      <xdr:nvPicPr>
        <xdr:cNvPr id="2" name="Image 1">
          <a:extLst>
            <a:ext uri="{FF2B5EF4-FFF2-40B4-BE49-F238E27FC236}">
              <a16:creationId xmlns:a16="http://schemas.microsoft.com/office/drawing/2014/main" id="{56E500BC-440E-2850-BA01-E67EB652C3C6}"/>
            </a:ext>
          </a:extLst>
        </xdr:cNvPr>
        <xdr:cNvPicPr>
          <a:picLocks noChangeAspect="1"/>
        </xdr:cNvPicPr>
      </xdr:nvPicPr>
      <xdr:blipFill>
        <a:blip xmlns:r="http://schemas.openxmlformats.org/officeDocument/2006/relationships" r:embed="rId1">
          <a:alphaModFix/>
        </a:blip>
        <a:stretch>
          <a:fillRect/>
        </a:stretch>
      </xdr:blipFill>
      <xdr:spPr>
        <a:xfrm>
          <a:off x="0" y="0"/>
          <a:ext cx="1943100" cy="2095365"/>
        </a:xfrm>
        <a:prstGeom prst="rect">
          <a:avLst/>
        </a:prstGeom>
        <a:noFill/>
      </xdr:spPr>
    </xdr:pic>
    <xdr:clientData/>
  </xdr:twoCellAnchor>
</xdr:wsDr>
</file>

<file path=xl/theme/theme1.xml><?xml version="1.0" encoding="utf-8"?>
<a:theme xmlns:a="http://schemas.openxmlformats.org/drawingml/2006/main" name="Thème Office">
  <a:themeElements>
    <a:clrScheme name="Thème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hème Office">
      <a:majorFont>
        <a:latin typeface="Helvetica Neue"/>
        <a:ea typeface="Helvetica Neue"/>
        <a:cs typeface="Helvetica Neue"/>
      </a:majorFont>
      <a:minorFont>
        <a:latin typeface="Helvetica Neue"/>
        <a:ea typeface="Helvetica Neue"/>
        <a:cs typeface="Helvetica Neue"/>
      </a:minorFont>
    </a:fontScheme>
    <a:fmtScheme name="Thèm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22"/>
  <sheetViews>
    <sheetView showGridLines="0" workbookViewId="0">
      <selection activeCell="D10" sqref="D10"/>
    </sheetView>
  </sheetViews>
  <sheetFormatPr baseColWidth="10" defaultColWidth="10" defaultRowHeight="13" customHeight="1"/>
  <cols>
    <col min="1" max="1" width="2" customWidth="1"/>
    <col min="2" max="4" width="30.5" customWidth="1"/>
  </cols>
  <sheetData>
    <row r="3" spans="2:4" ht="50" customHeight="1">
      <c r="B3" s="181" t="s">
        <v>0</v>
      </c>
      <c r="C3" s="182"/>
      <c r="D3" s="182"/>
    </row>
    <row r="7" spans="2:4" ht="18">
      <c r="B7" s="1" t="s">
        <v>1</v>
      </c>
      <c r="C7" s="1" t="s">
        <v>2</v>
      </c>
      <c r="D7" s="1" t="s">
        <v>3</v>
      </c>
    </row>
    <row r="9" spans="2:4" ht="16">
      <c r="B9" s="2" t="s">
        <v>4</v>
      </c>
      <c r="C9" s="2"/>
      <c r="D9" s="2"/>
    </row>
    <row r="10" spans="2:4" ht="16">
      <c r="B10" s="3"/>
      <c r="C10" s="3" t="s">
        <v>5</v>
      </c>
      <c r="D10" s="4" t="s">
        <v>4</v>
      </c>
    </row>
    <row r="11" spans="2:4" ht="16">
      <c r="B11" s="2" t="s">
        <v>37</v>
      </c>
      <c r="C11" s="2"/>
      <c r="D11" s="2"/>
    </row>
    <row r="12" spans="2:4" ht="16">
      <c r="B12" s="3"/>
      <c r="C12" s="3" t="s">
        <v>5</v>
      </c>
      <c r="D12" s="4" t="s">
        <v>37</v>
      </c>
    </row>
    <row r="13" spans="2:4" ht="16">
      <c r="B13" s="2" t="s">
        <v>52</v>
      </c>
      <c r="C13" s="2"/>
      <c r="D13" s="2"/>
    </row>
    <row r="14" spans="2:4" ht="16">
      <c r="B14" s="3"/>
      <c r="C14" s="3" t="s">
        <v>5</v>
      </c>
      <c r="D14" s="4" t="s">
        <v>52</v>
      </c>
    </row>
    <row r="15" spans="2:4" ht="16">
      <c r="B15" s="2" t="s">
        <v>56</v>
      </c>
      <c r="C15" s="2"/>
      <c r="D15" s="2"/>
    </row>
    <row r="16" spans="2:4" ht="16">
      <c r="B16" s="3"/>
      <c r="C16" s="3" t="s">
        <v>57</v>
      </c>
      <c r="D16" s="4" t="s">
        <v>58</v>
      </c>
    </row>
    <row r="17" spans="2:4" ht="16">
      <c r="B17" s="2" t="s">
        <v>59</v>
      </c>
      <c r="C17" s="2"/>
      <c r="D17" s="2"/>
    </row>
    <row r="18" spans="2:4" ht="16">
      <c r="B18" s="3"/>
      <c r="C18" s="3" t="s">
        <v>5</v>
      </c>
      <c r="D18" s="4" t="s">
        <v>59</v>
      </c>
    </row>
    <row r="19" spans="2:4" ht="16">
      <c r="B19" s="2" t="s">
        <v>60</v>
      </c>
      <c r="C19" s="2"/>
      <c r="D19" s="2"/>
    </row>
    <row r="20" spans="2:4" ht="16">
      <c r="B20" s="3"/>
      <c r="C20" s="3" t="s">
        <v>5</v>
      </c>
      <c r="D20" s="4" t="s">
        <v>60</v>
      </c>
    </row>
    <row r="21" spans="2:4" ht="16">
      <c r="B21" s="2" t="s">
        <v>61</v>
      </c>
      <c r="C21" s="2"/>
      <c r="D21" s="2"/>
    </row>
    <row r="22" spans="2:4" ht="16">
      <c r="B22" s="3"/>
      <c r="C22" s="3" t="s">
        <v>5</v>
      </c>
      <c r="D22" s="4" t="s">
        <v>61</v>
      </c>
    </row>
  </sheetData>
  <mergeCells count="1">
    <mergeCell ref="B3:D3"/>
  </mergeCells>
  <hyperlinks>
    <hyperlink ref="D10" location="'grille 2022 2023'!R1C1" display="grille 2022 2023" xr:uid="{00000000-0004-0000-0000-000000000000}"/>
    <hyperlink ref="D12" location="'PF 2022-2023'!R1C1" display="PF 2022-2023" xr:uid="{00000000-0004-0000-0000-000001000000}"/>
    <hyperlink ref="D14" location="'Tarifs spécifiques'!R1C1" display="Tarifs spécifiques" xr:uid="{00000000-0004-0000-0000-000002000000}"/>
    <hyperlink ref="D16" location="'Augmentations - Augmentations 2'!R2C1" display="Augmentations - Augmentations 2" xr:uid="{00000000-0004-0000-0000-000003000000}"/>
    <hyperlink ref="D18" location="'Avantages réinscriptions'!R1C1" display="Avantages réinscriptions" xr:uid="{00000000-0004-0000-0000-000004000000}"/>
    <hyperlink ref="D20" location="'Augmentations avec précisions'!R2C1" display="Augmentations avec précisions" xr:uid="{00000000-0004-0000-0000-000005000000}"/>
    <hyperlink ref="D22" location="'Simulations'!R2C1" display="Simulations" xr:uid="{00000000-0004-0000-0000-000006000000}"/>
  </hyperlink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52"/>
  <sheetViews>
    <sheetView showGridLines="0" tabSelected="1" topLeftCell="A2" zoomScale="109" zoomScaleNormal="109" workbookViewId="0">
      <selection activeCell="C1" sqref="C1:E5"/>
    </sheetView>
  </sheetViews>
  <sheetFormatPr baseColWidth="10" defaultColWidth="9.33203125" defaultRowHeight="14.5" customHeight="1"/>
  <cols>
    <col min="1" max="1" width="38.33203125" style="5" customWidth="1"/>
    <col min="2" max="2" width="25" style="5" customWidth="1"/>
    <col min="3" max="3" width="24.1640625" style="5" customWidth="1"/>
    <col min="4" max="4" width="19.5" style="5" customWidth="1"/>
    <col min="5" max="5" width="19.5" style="5" bestFit="1" customWidth="1"/>
    <col min="6" max="8" width="9.33203125" style="5" customWidth="1"/>
    <col min="9" max="9" width="10.33203125" bestFit="1" customWidth="1"/>
    <col min="10" max="11" width="9.83203125" style="5" customWidth="1"/>
    <col min="12" max="12" width="9.33203125" style="5" customWidth="1"/>
    <col min="13" max="16384" width="9.33203125" style="5"/>
  </cols>
  <sheetData>
    <row r="1" spans="1:14" ht="28" customHeight="1">
      <c r="A1" s="228"/>
      <c r="B1" s="228"/>
      <c r="C1" s="230" t="s">
        <v>65</v>
      </c>
      <c r="D1" s="230"/>
      <c r="E1" s="230"/>
      <c r="F1" s="21"/>
      <c r="G1" s="38"/>
      <c r="H1" s="38"/>
      <c r="I1" s="39"/>
      <c r="J1" s="38"/>
      <c r="K1" s="38"/>
      <c r="L1" s="40"/>
    </row>
    <row r="2" spans="1:14" ht="13.5" customHeight="1">
      <c r="A2" s="228"/>
      <c r="B2" s="228"/>
      <c r="C2" s="230"/>
      <c r="D2" s="230"/>
      <c r="E2" s="230"/>
      <c r="F2" s="21"/>
      <c r="G2" s="38"/>
      <c r="H2" s="38"/>
      <c r="I2" s="39"/>
      <c r="J2" s="38"/>
      <c r="K2" s="38"/>
      <c r="L2" s="40"/>
    </row>
    <row r="3" spans="1:14" ht="10" customHeight="1">
      <c r="A3" s="228"/>
      <c r="B3" s="228"/>
      <c r="C3" s="230"/>
      <c r="D3" s="230"/>
      <c r="E3" s="230"/>
      <c r="F3" s="21"/>
      <c r="G3" s="38"/>
      <c r="H3" s="38"/>
      <c r="I3" s="39"/>
      <c r="J3" s="38"/>
      <c r="K3" s="38"/>
      <c r="L3" s="40"/>
    </row>
    <row r="4" spans="1:14" ht="24.75" customHeight="1">
      <c r="A4" s="228"/>
      <c r="B4" s="228"/>
      <c r="C4" s="230"/>
      <c r="D4" s="230"/>
      <c r="E4" s="230"/>
      <c r="F4" s="21"/>
      <c r="G4" s="38"/>
      <c r="H4" s="38"/>
      <c r="I4" s="39"/>
      <c r="J4" s="38"/>
      <c r="K4" s="38"/>
      <c r="L4" s="40"/>
    </row>
    <row r="5" spans="1:14" ht="12.75" customHeight="1">
      <c r="A5" s="228"/>
      <c r="B5" s="228"/>
      <c r="C5" s="230"/>
      <c r="D5" s="230"/>
      <c r="E5" s="230"/>
      <c r="F5" s="21"/>
      <c r="G5" s="38"/>
      <c r="H5" s="38"/>
      <c r="I5" s="39"/>
      <c r="J5" s="38"/>
      <c r="K5" s="38"/>
      <c r="L5" s="40"/>
    </row>
    <row r="6" spans="1:14" ht="44" customHeight="1">
      <c r="A6" s="228"/>
      <c r="B6" s="228"/>
      <c r="C6" s="229" t="s">
        <v>64</v>
      </c>
      <c r="D6" s="229"/>
      <c r="E6" s="229"/>
      <c r="F6" s="21"/>
      <c r="G6" s="38"/>
      <c r="H6" s="38"/>
      <c r="I6" s="39"/>
      <c r="J6" s="38"/>
      <c r="K6" s="38"/>
      <c r="L6" s="40"/>
    </row>
    <row r="7" spans="1:14" ht="33" customHeight="1">
      <c r="A7" s="237" t="s">
        <v>75</v>
      </c>
      <c r="B7" s="193"/>
      <c r="C7" s="193"/>
      <c r="D7" s="193"/>
      <c r="E7" s="194"/>
      <c r="F7" s="21"/>
      <c r="G7" s="38"/>
      <c r="H7" s="38"/>
      <c r="I7" s="39"/>
      <c r="J7" s="38"/>
      <c r="K7" s="38"/>
      <c r="L7" s="40"/>
    </row>
    <row r="8" spans="1:14" ht="25" customHeight="1">
      <c r="A8" s="200" t="s">
        <v>6</v>
      </c>
      <c r="B8" s="201"/>
      <c r="C8" s="193"/>
      <c r="D8" s="201"/>
      <c r="E8" s="202"/>
      <c r="F8" s="38"/>
      <c r="G8" s="38"/>
      <c r="H8" s="38"/>
      <c r="I8" s="39"/>
      <c r="J8" s="38"/>
      <c r="K8" s="38"/>
      <c r="L8" s="40"/>
    </row>
    <row r="9" spans="1:14" ht="25" customHeight="1">
      <c r="A9" s="184" t="s">
        <v>7</v>
      </c>
      <c r="B9" s="185"/>
      <c r="C9" s="184" t="s">
        <v>8</v>
      </c>
      <c r="D9" s="185"/>
      <c r="E9" s="185"/>
      <c r="F9" s="38"/>
      <c r="G9" s="38"/>
      <c r="H9" s="38"/>
      <c r="I9" s="39"/>
      <c r="J9" s="38"/>
      <c r="K9" s="38"/>
      <c r="L9" s="40"/>
    </row>
    <row r="10" spans="1:14" ht="25" customHeight="1">
      <c r="A10" s="197" t="s">
        <v>9</v>
      </c>
      <c r="B10" s="193"/>
      <c r="C10" s="204" t="s">
        <v>10</v>
      </c>
      <c r="D10" s="193"/>
      <c r="E10" s="205"/>
      <c r="F10" s="38"/>
      <c r="G10" s="38"/>
      <c r="H10" s="38"/>
      <c r="I10" s="39"/>
      <c r="J10" s="38"/>
      <c r="K10" s="38"/>
      <c r="L10" s="40"/>
    </row>
    <row r="11" spans="1:14" ht="25" customHeight="1">
      <c r="A11" s="186" t="s">
        <v>11</v>
      </c>
      <c r="B11" s="187"/>
      <c r="C11" s="198" t="s">
        <v>12</v>
      </c>
      <c r="D11" s="187"/>
      <c r="E11" s="199"/>
      <c r="F11" s="38"/>
      <c r="G11" s="38"/>
      <c r="H11" s="38"/>
      <c r="I11" s="39"/>
      <c r="J11" s="38"/>
      <c r="K11" s="38"/>
      <c r="L11" s="40"/>
    </row>
    <row r="12" spans="1:14" ht="15" customHeight="1">
      <c r="A12" s="192"/>
      <c r="B12" s="193"/>
      <c r="C12" s="193"/>
      <c r="D12" s="193"/>
      <c r="E12" s="194"/>
      <c r="F12" s="38"/>
      <c r="G12" s="38"/>
      <c r="H12" s="38"/>
      <c r="I12" s="39"/>
      <c r="J12" s="38"/>
      <c r="K12" s="38"/>
      <c r="L12" s="40"/>
    </row>
    <row r="13" spans="1:14" ht="25" customHeight="1">
      <c r="A13" s="200" t="s">
        <v>13</v>
      </c>
      <c r="B13" s="201"/>
      <c r="C13" s="193"/>
      <c r="D13" s="201"/>
      <c r="E13" s="202"/>
      <c r="F13" s="38"/>
      <c r="G13" s="43" t="s">
        <v>54</v>
      </c>
      <c r="H13" s="44" t="s">
        <v>53</v>
      </c>
      <c r="I13" s="44" t="s">
        <v>62</v>
      </c>
      <c r="J13" s="44" t="s">
        <v>53</v>
      </c>
      <c r="K13" s="44" t="s">
        <v>62</v>
      </c>
      <c r="L13" s="40"/>
      <c r="M13" s="129" t="s">
        <v>77</v>
      </c>
      <c r="N13" s="130" t="s">
        <v>79</v>
      </c>
    </row>
    <row r="14" spans="1:14" ht="25" customHeight="1">
      <c r="A14" s="104"/>
      <c r="B14" s="105"/>
      <c r="C14" s="105"/>
      <c r="D14" s="109" t="s">
        <v>7</v>
      </c>
      <c r="E14" s="112" t="s">
        <v>14</v>
      </c>
      <c r="F14" s="41"/>
      <c r="G14" s="41"/>
      <c r="H14" s="224" t="s">
        <v>7</v>
      </c>
      <c r="I14" s="240"/>
      <c r="J14" s="224" t="s">
        <v>14</v>
      </c>
      <c r="K14" s="225"/>
      <c r="L14" s="40"/>
    </row>
    <row r="15" spans="1:14" ht="25" customHeight="1">
      <c r="A15" s="234" t="s">
        <v>15</v>
      </c>
      <c r="B15" s="235"/>
      <c r="C15" s="107" t="s">
        <v>86</v>
      </c>
      <c r="D15" s="117">
        <f>I15</f>
        <v>393.40000000000003</v>
      </c>
      <c r="E15" s="118">
        <f>K15</f>
        <v>408.40000000000003</v>
      </c>
      <c r="F15" s="38"/>
      <c r="G15" s="48">
        <f>D21</f>
        <v>33</v>
      </c>
      <c r="H15" s="38">
        <f>M15*(1+N15)</f>
        <v>360.40000000000003</v>
      </c>
      <c r="I15" s="49">
        <f>$H15+$G15</f>
        <v>393.40000000000003</v>
      </c>
      <c r="J15" s="38">
        <f>H15+15</f>
        <v>375.40000000000003</v>
      </c>
      <c r="K15" s="49">
        <f>$J15+$G15</f>
        <v>408.40000000000003</v>
      </c>
      <c r="L15" s="40"/>
      <c r="M15" s="131">
        <v>340</v>
      </c>
      <c r="N15" s="132">
        <v>0.06</v>
      </c>
    </row>
    <row r="16" spans="1:14" ht="25" customHeight="1">
      <c r="A16" s="236" t="s">
        <v>16</v>
      </c>
      <c r="B16" s="209"/>
      <c r="C16" s="8" t="s">
        <v>87</v>
      </c>
      <c r="D16" s="119">
        <f>I16</f>
        <v>273.62</v>
      </c>
      <c r="E16" s="120">
        <f>K16</f>
        <v>288.62</v>
      </c>
      <c r="F16" s="38"/>
      <c r="G16" s="48">
        <f>D21</f>
        <v>33</v>
      </c>
      <c r="H16" s="38">
        <f>M16*(1+N16)</f>
        <v>240.62</v>
      </c>
      <c r="I16" s="49">
        <f>$H16+$G16</f>
        <v>273.62</v>
      </c>
      <c r="J16" s="38">
        <f>H16+15</f>
        <v>255.62</v>
      </c>
      <c r="K16" s="49">
        <f t="shared" ref="K16:K18" si="0">$J16+$G16</f>
        <v>288.62</v>
      </c>
      <c r="L16" s="40"/>
      <c r="M16" s="131">
        <v>227</v>
      </c>
      <c r="N16" s="132">
        <v>0.06</v>
      </c>
    </row>
    <row r="17" spans="1:14" ht="25" customHeight="1">
      <c r="A17" s="236" t="s">
        <v>17</v>
      </c>
      <c r="B17" s="209"/>
      <c r="C17" s="8" t="s">
        <v>88</v>
      </c>
      <c r="D17" s="119">
        <f>I17</f>
        <v>202.92000000000002</v>
      </c>
      <c r="E17" s="120">
        <f>K17</f>
        <v>217.92000000000002</v>
      </c>
      <c r="F17" s="38"/>
      <c r="G17" s="48">
        <f>D20</f>
        <v>23</v>
      </c>
      <c r="H17" s="38">
        <f>M17*(1+N17)</f>
        <v>179.92000000000002</v>
      </c>
      <c r="I17" s="49">
        <f>$H17+$G17</f>
        <v>202.92000000000002</v>
      </c>
      <c r="J17" s="38">
        <f>H17+15</f>
        <v>194.92000000000002</v>
      </c>
      <c r="K17" s="49">
        <f t="shared" si="0"/>
        <v>217.92000000000002</v>
      </c>
      <c r="L17" s="40"/>
      <c r="M17" s="131">
        <v>173</v>
      </c>
      <c r="N17" s="132">
        <v>0.04</v>
      </c>
    </row>
    <row r="18" spans="1:14" ht="25" customHeight="1">
      <c r="A18" s="238" t="s">
        <v>18</v>
      </c>
      <c r="B18" s="239"/>
      <c r="C18" s="108" t="s">
        <v>89</v>
      </c>
      <c r="D18" s="121">
        <f>I18</f>
        <v>170.68</v>
      </c>
      <c r="E18" s="122">
        <f>K18</f>
        <v>185.68</v>
      </c>
      <c r="F18" s="38"/>
      <c r="G18" s="48">
        <f>D20</f>
        <v>23</v>
      </c>
      <c r="H18" s="38">
        <f>M18*(1+N18)</f>
        <v>147.68</v>
      </c>
      <c r="I18" s="49">
        <f t="shared" ref="I18" si="1">$H18+$G18</f>
        <v>170.68</v>
      </c>
      <c r="J18" s="38">
        <f>H18+15</f>
        <v>162.68</v>
      </c>
      <c r="K18" s="49">
        <f t="shared" si="0"/>
        <v>185.68</v>
      </c>
      <c r="L18" s="40"/>
      <c r="M18" s="131">
        <v>142</v>
      </c>
      <c r="N18" s="132">
        <v>0.04</v>
      </c>
    </row>
    <row r="19" spans="1:14" ht="20" customHeight="1">
      <c r="A19" s="114" t="s">
        <v>19</v>
      </c>
      <c r="B19" s="231" t="s">
        <v>84</v>
      </c>
      <c r="C19" s="232"/>
      <c r="D19" s="106">
        <v>13</v>
      </c>
      <c r="E19" s="42"/>
      <c r="F19" s="38"/>
      <c r="G19" s="38"/>
      <c r="H19" s="38"/>
      <c r="I19" s="39"/>
      <c r="J19" s="38"/>
      <c r="K19" s="38"/>
      <c r="L19" s="40"/>
    </row>
    <row r="20" spans="1:14" ht="20" customHeight="1">
      <c r="A20" s="30"/>
      <c r="B20" s="203" t="s">
        <v>20</v>
      </c>
      <c r="C20" s="195"/>
      <c r="D20" s="31">
        <v>23</v>
      </c>
      <c r="E20" s="42"/>
      <c r="F20" s="38"/>
      <c r="G20" s="38"/>
      <c r="H20" s="38"/>
      <c r="I20" s="39"/>
      <c r="J20" s="38"/>
      <c r="K20" s="38"/>
      <c r="L20" s="40"/>
    </row>
    <row r="21" spans="1:14" ht="20" customHeight="1">
      <c r="A21" s="113"/>
      <c r="B21" s="195" t="s">
        <v>90</v>
      </c>
      <c r="C21" s="196"/>
      <c r="D21" s="31">
        <v>33</v>
      </c>
      <c r="E21" s="9"/>
      <c r="F21" s="38"/>
      <c r="G21" s="38"/>
      <c r="H21" s="38"/>
      <c r="I21" s="39"/>
      <c r="J21" s="38"/>
      <c r="K21" s="38"/>
      <c r="L21" s="40"/>
    </row>
    <row r="22" spans="1:14" ht="14" customHeight="1">
      <c r="A22" s="188"/>
      <c r="B22" s="189"/>
      <c r="C22" s="189"/>
      <c r="D22" s="190"/>
      <c r="E22" s="191"/>
      <c r="F22" s="38"/>
      <c r="G22" s="38"/>
      <c r="H22" s="38"/>
      <c r="I22" s="32"/>
      <c r="J22" s="21"/>
      <c r="K22" s="21"/>
      <c r="L22" s="37"/>
    </row>
    <row r="23" spans="1:14" ht="25" customHeight="1">
      <c r="A23" s="210" t="s">
        <v>72</v>
      </c>
      <c r="B23" s="219"/>
      <c r="C23" s="190"/>
      <c r="D23" s="219"/>
      <c r="E23" s="220"/>
      <c r="F23" s="38"/>
      <c r="G23" s="38"/>
      <c r="H23" s="43" t="s">
        <v>54</v>
      </c>
      <c r="I23" s="44" t="s">
        <v>53</v>
      </c>
      <c r="J23" s="35" t="s">
        <v>55</v>
      </c>
      <c r="K23" s="35" t="s">
        <v>62</v>
      </c>
      <c r="L23" s="37"/>
      <c r="M23" s="133" t="s">
        <v>78</v>
      </c>
      <c r="N23" s="133" t="s">
        <v>79</v>
      </c>
    </row>
    <row r="24" spans="1:14" ht="25" customHeight="1">
      <c r="A24" s="221"/>
      <c r="B24" s="222"/>
      <c r="C24" s="223"/>
      <c r="D24" s="16" t="s">
        <v>7</v>
      </c>
      <c r="E24" s="111" t="s">
        <v>14</v>
      </c>
      <c r="F24" s="22"/>
      <c r="H24" s="52"/>
      <c r="I24" s="52"/>
      <c r="J24" s="52"/>
      <c r="K24" s="52"/>
      <c r="M24" s="52"/>
      <c r="N24" s="116"/>
    </row>
    <row r="25" spans="1:14" ht="25" customHeight="1">
      <c r="A25" s="10" t="s">
        <v>21</v>
      </c>
      <c r="B25" s="8" t="s">
        <v>91</v>
      </c>
      <c r="C25" s="10" t="s">
        <v>22</v>
      </c>
      <c r="D25" s="123">
        <f>$K25</f>
        <v>270.58000000000004</v>
      </c>
      <c r="E25" s="125">
        <f>D25+15</f>
        <v>285.58000000000004</v>
      </c>
      <c r="F25" s="27"/>
      <c r="G25" s="33"/>
      <c r="H25" s="53">
        <f>D19</f>
        <v>13</v>
      </c>
      <c r="I25" s="50">
        <v>0</v>
      </c>
      <c r="J25" s="54">
        <f>M25*(1+N25)</f>
        <v>257.58000000000004</v>
      </c>
      <c r="K25" s="55">
        <f>$H25+$I25+$J25</f>
        <v>270.58000000000004</v>
      </c>
      <c r="M25" s="54">
        <v>243</v>
      </c>
      <c r="N25" s="115">
        <v>0.06</v>
      </c>
    </row>
    <row r="26" spans="1:14" ht="25" customHeight="1">
      <c r="A26" s="10" t="s">
        <v>23</v>
      </c>
      <c r="B26" s="8" t="s">
        <v>91</v>
      </c>
      <c r="C26" s="10" t="s">
        <v>22</v>
      </c>
      <c r="D26" s="123">
        <f>$K26</f>
        <v>222.88000000000002</v>
      </c>
      <c r="E26" s="125">
        <f>D26+15</f>
        <v>237.88000000000002</v>
      </c>
      <c r="F26" s="27"/>
      <c r="G26" s="33"/>
      <c r="H26" s="53">
        <f>D19</f>
        <v>13</v>
      </c>
      <c r="I26" s="50">
        <v>0</v>
      </c>
      <c r="J26" s="54">
        <f>M26*(1+N26)</f>
        <v>209.88000000000002</v>
      </c>
      <c r="K26" s="55">
        <f>$H26+$I26+$J26</f>
        <v>222.88000000000002</v>
      </c>
      <c r="M26" s="54">
        <v>198</v>
      </c>
      <c r="N26" s="115">
        <v>0.06</v>
      </c>
    </row>
    <row r="27" spans="1:14" ht="13" customHeight="1">
      <c r="A27" s="12"/>
      <c r="B27" s="12"/>
      <c r="C27" s="13"/>
      <c r="D27" s="14"/>
      <c r="E27" s="14"/>
      <c r="F27" s="21"/>
      <c r="G27" s="21"/>
      <c r="H27" s="56"/>
      <c r="I27" s="51"/>
      <c r="J27" s="57"/>
      <c r="K27" s="58"/>
      <c r="M27" s="57"/>
      <c r="N27" s="116"/>
    </row>
    <row r="28" spans="1:14" ht="25" customHeight="1">
      <c r="A28" s="208" t="s">
        <v>24</v>
      </c>
      <c r="B28" s="208" t="s">
        <v>89</v>
      </c>
      <c r="C28" s="8" t="s">
        <v>22</v>
      </c>
      <c r="D28" s="124">
        <f>$K28</f>
        <v>418.72</v>
      </c>
      <c r="E28" s="126">
        <f>D28+15</f>
        <v>433.72</v>
      </c>
      <c r="F28" s="7"/>
      <c r="G28" s="34"/>
      <c r="H28" s="53">
        <f>$D$20</f>
        <v>23</v>
      </c>
      <c r="I28" s="50">
        <f>$D$18-$H28</f>
        <v>147.68</v>
      </c>
      <c r="J28" s="54">
        <f>M28*(1+N28)</f>
        <v>248.04000000000002</v>
      </c>
      <c r="K28" s="55">
        <f>$H28+$I28+$J28</f>
        <v>418.72</v>
      </c>
      <c r="M28" s="54">
        <v>234</v>
      </c>
      <c r="N28" s="115">
        <v>0.06</v>
      </c>
    </row>
    <row r="29" spans="1:14" ht="25" customHeight="1">
      <c r="A29" s="209"/>
      <c r="B29" s="209"/>
      <c r="C29" s="8" t="s">
        <v>25</v>
      </c>
      <c r="D29" s="124">
        <f>$K29</f>
        <v>519.42000000000007</v>
      </c>
      <c r="E29" s="126">
        <f t="shared" ref="E29:E30" si="2">D29+15</f>
        <v>534.42000000000007</v>
      </c>
      <c r="F29" s="7"/>
      <c r="G29" s="34"/>
      <c r="H29" s="53">
        <f>$D$20</f>
        <v>23</v>
      </c>
      <c r="I29" s="50">
        <f>$D$18-$H29</f>
        <v>147.68</v>
      </c>
      <c r="J29" s="54">
        <f t="shared" ref="J29:J30" si="3">M29*(1+N29)</f>
        <v>348.74</v>
      </c>
      <c r="K29" s="55">
        <f>$H29+$I29+$J29</f>
        <v>519.42000000000007</v>
      </c>
      <c r="M29" s="54">
        <v>329</v>
      </c>
      <c r="N29" s="115">
        <v>0.06</v>
      </c>
    </row>
    <row r="30" spans="1:14" ht="25" customHeight="1">
      <c r="A30" s="8" t="s">
        <v>26</v>
      </c>
      <c r="B30" s="8" t="s">
        <v>89</v>
      </c>
      <c r="C30" s="8" t="s">
        <v>27</v>
      </c>
      <c r="D30" s="124">
        <f>$K30</f>
        <v>371.02</v>
      </c>
      <c r="E30" s="126">
        <f t="shared" si="2"/>
        <v>386.02</v>
      </c>
      <c r="F30" s="7"/>
      <c r="G30" s="34"/>
      <c r="H30" s="53">
        <f>$D$20</f>
        <v>23</v>
      </c>
      <c r="I30" s="50">
        <f>$D$18-$H30</f>
        <v>147.68</v>
      </c>
      <c r="J30" s="54">
        <f t="shared" si="3"/>
        <v>200.34</v>
      </c>
      <c r="K30" s="55">
        <f>$H30+$I30+$J30</f>
        <v>371.02</v>
      </c>
      <c r="M30" s="54">
        <v>189</v>
      </c>
      <c r="N30" s="115">
        <v>0.06</v>
      </c>
    </row>
    <row r="31" spans="1:14" ht="13" customHeight="1">
      <c r="A31" s="12"/>
      <c r="B31" s="12"/>
      <c r="C31" s="13"/>
      <c r="D31" s="233"/>
      <c r="E31" s="209"/>
      <c r="F31" s="21"/>
      <c r="G31" s="21"/>
      <c r="H31" s="56"/>
      <c r="I31" s="51"/>
      <c r="J31" s="57"/>
      <c r="K31" s="58"/>
      <c r="M31" s="57"/>
      <c r="N31" s="116"/>
    </row>
    <row r="32" spans="1:14" ht="25" customHeight="1">
      <c r="A32" s="208" t="s">
        <v>28</v>
      </c>
      <c r="B32" s="208" t="s">
        <v>88</v>
      </c>
      <c r="C32" s="8" t="s">
        <v>22</v>
      </c>
      <c r="D32" s="124">
        <f>$K32</f>
        <v>456.26</v>
      </c>
      <c r="E32" s="126">
        <f>D32+15</f>
        <v>471.26</v>
      </c>
      <c r="F32" s="7"/>
      <c r="G32" s="34"/>
      <c r="H32" s="53">
        <f>$D$20</f>
        <v>23</v>
      </c>
      <c r="I32" s="50">
        <f>$D$17-$D$20</f>
        <v>179.92000000000002</v>
      </c>
      <c r="J32" s="54">
        <f>M32*(1+N32)</f>
        <v>253.34</v>
      </c>
      <c r="K32" s="55">
        <f>$H32+$I32+$J32</f>
        <v>456.26</v>
      </c>
      <c r="M32" s="54">
        <v>239</v>
      </c>
      <c r="N32" s="115">
        <v>0.06</v>
      </c>
    </row>
    <row r="33" spans="1:14" ht="25" customHeight="1">
      <c r="A33" s="209"/>
      <c r="B33" s="209"/>
      <c r="C33" s="8" t="s">
        <v>25</v>
      </c>
      <c r="D33" s="124">
        <f>$K33</f>
        <v>551.66000000000008</v>
      </c>
      <c r="E33" s="126">
        <f t="shared" ref="E33:E35" si="4">D33+15</f>
        <v>566.66000000000008</v>
      </c>
      <c r="F33" s="7"/>
      <c r="G33" s="34"/>
      <c r="H33" s="53">
        <f>$D$20</f>
        <v>23</v>
      </c>
      <c r="I33" s="50">
        <f>$D$17-$D$20</f>
        <v>179.92000000000002</v>
      </c>
      <c r="J33" s="54">
        <f t="shared" ref="J33:J35" si="5">M33*(1+N33)</f>
        <v>348.74</v>
      </c>
      <c r="K33" s="55">
        <f>$H33+$I33+$J33</f>
        <v>551.66000000000008</v>
      </c>
      <c r="M33" s="54">
        <v>329</v>
      </c>
      <c r="N33" s="115">
        <v>0.06</v>
      </c>
    </row>
    <row r="34" spans="1:14" ht="25" customHeight="1">
      <c r="A34" s="208" t="s">
        <v>29</v>
      </c>
      <c r="B34" s="208" t="s">
        <v>88</v>
      </c>
      <c r="C34" s="8" t="s">
        <v>27</v>
      </c>
      <c r="D34" s="124">
        <f>$K34</f>
        <v>408.56000000000006</v>
      </c>
      <c r="E34" s="126">
        <f t="shared" si="4"/>
        <v>423.56000000000006</v>
      </c>
      <c r="F34" s="7"/>
      <c r="G34" s="34"/>
      <c r="H34" s="53">
        <f>$D$20</f>
        <v>23</v>
      </c>
      <c r="I34" s="50">
        <f>$D$17-$D$20</f>
        <v>179.92000000000002</v>
      </c>
      <c r="J34" s="54">
        <f t="shared" si="5"/>
        <v>205.64000000000001</v>
      </c>
      <c r="K34" s="55">
        <f>$H34+$I34+$J34</f>
        <v>408.56000000000006</v>
      </c>
      <c r="M34" s="54">
        <v>194</v>
      </c>
      <c r="N34" s="115">
        <v>0.06</v>
      </c>
    </row>
    <row r="35" spans="1:14" ht="25" customHeight="1">
      <c r="A35" s="209"/>
      <c r="B35" s="209"/>
      <c r="C35" s="15">
        <v>44732.0625</v>
      </c>
      <c r="D35" s="124">
        <f>$K35</f>
        <v>489.12</v>
      </c>
      <c r="E35" s="126">
        <f t="shared" si="4"/>
        <v>504.12</v>
      </c>
      <c r="F35" s="7"/>
      <c r="G35" s="34"/>
      <c r="H35" s="53">
        <f>$D$20</f>
        <v>23</v>
      </c>
      <c r="I35" s="50">
        <f>$D$17-$D$20</f>
        <v>179.92000000000002</v>
      </c>
      <c r="J35" s="54">
        <f t="shared" si="5"/>
        <v>286.2</v>
      </c>
      <c r="K35" s="55">
        <f>$H35+$I35+$J35</f>
        <v>489.12</v>
      </c>
      <c r="M35" s="54">
        <v>270</v>
      </c>
      <c r="N35" s="115">
        <v>0.06</v>
      </c>
    </row>
    <row r="36" spans="1:14" ht="13" customHeight="1">
      <c r="A36" s="216"/>
      <c r="B36" s="217"/>
      <c r="C36" s="217"/>
      <c r="D36" s="217"/>
      <c r="E36" s="218"/>
      <c r="F36" s="21"/>
      <c r="G36" s="6"/>
      <c r="H36" s="56"/>
      <c r="I36" s="52"/>
      <c r="J36" s="59"/>
      <c r="K36" s="60"/>
      <c r="M36" s="59"/>
      <c r="N36" s="116"/>
    </row>
    <row r="37" spans="1:14" ht="25" customHeight="1">
      <c r="A37" s="226" t="s">
        <v>30</v>
      </c>
      <c r="B37" s="226" t="s">
        <v>86</v>
      </c>
      <c r="C37" s="8" t="s">
        <v>31</v>
      </c>
      <c r="D37" s="11">
        <f>K37</f>
        <v>804.68000000000006</v>
      </c>
      <c r="E37" s="11">
        <f>K38</f>
        <v>819.68000000000006</v>
      </c>
      <c r="F37" s="7"/>
      <c r="G37" s="35" t="s">
        <v>66</v>
      </c>
      <c r="H37" s="53">
        <f>$D$21</f>
        <v>33</v>
      </c>
      <c r="I37" s="50">
        <f>H15</f>
        <v>360.40000000000003</v>
      </c>
      <c r="J37" s="54">
        <f>M37*(1+N37)</f>
        <v>411.28000000000003</v>
      </c>
      <c r="K37" s="55">
        <f>$H37+$I37+$J37</f>
        <v>804.68000000000006</v>
      </c>
      <c r="M37" s="54">
        <v>388</v>
      </c>
      <c r="N37" s="115">
        <v>0.06</v>
      </c>
    </row>
    <row r="38" spans="1:14" ht="25" customHeight="1">
      <c r="A38" s="227"/>
      <c r="B38" s="227"/>
      <c r="C38" s="102" t="s">
        <v>32</v>
      </c>
      <c r="D38" s="103">
        <v>983</v>
      </c>
      <c r="E38" s="103">
        <v>998</v>
      </c>
      <c r="F38" s="28"/>
      <c r="G38" s="35" t="s">
        <v>63</v>
      </c>
      <c r="H38" s="53">
        <f>$D$21</f>
        <v>33</v>
      </c>
      <c r="I38" s="50">
        <f>J15</f>
        <v>375.40000000000003</v>
      </c>
      <c r="J38" s="54">
        <f>M38*(1+N38)</f>
        <v>411.28000000000003</v>
      </c>
      <c r="K38" s="55">
        <f>$H38+$I38+$J38</f>
        <v>819.68000000000006</v>
      </c>
      <c r="M38" s="54">
        <v>388</v>
      </c>
      <c r="N38" s="115">
        <v>0.06</v>
      </c>
    </row>
    <row r="39" spans="1:14" ht="13" customHeight="1">
      <c r="A39" s="127"/>
      <c r="B39" s="127"/>
      <c r="C39" s="127"/>
      <c r="D39" s="128"/>
      <c r="E39" s="128"/>
      <c r="F39" s="21"/>
      <c r="G39" s="35" t="s">
        <v>32</v>
      </c>
      <c r="H39" s="53">
        <f>$D$21</f>
        <v>33</v>
      </c>
      <c r="I39" s="50">
        <f>H15</f>
        <v>360.40000000000003</v>
      </c>
      <c r="J39" s="54">
        <f>M39*(1+N39)</f>
        <v>585.12</v>
      </c>
      <c r="K39" s="55">
        <f>$H39+$I39+$J39</f>
        <v>978.52</v>
      </c>
      <c r="M39" s="54">
        <v>552</v>
      </c>
      <c r="N39" s="115">
        <v>0.06</v>
      </c>
    </row>
    <row r="40" spans="1:14" ht="25" customHeight="1">
      <c r="A40" s="210" t="s">
        <v>33</v>
      </c>
      <c r="B40" s="210"/>
      <c r="C40" s="210"/>
      <c r="D40" s="210"/>
      <c r="E40" s="210"/>
      <c r="F40" s="23"/>
      <c r="G40" s="36" t="s">
        <v>63</v>
      </c>
      <c r="H40" s="53">
        <f>$D$21</f>
        <v>33</v>
      </c>
      <c r="I40" s="50">
        <f>$E$15-$D$21</f>
        <v>375.40000000000003</v>
      </c>
      <c r="J40" s="54">
        <f>M40*(1+N40)</f>
        <v>585.12</v>
      </c>
      <c r="K40" s="55">
        <f>$H40+$I40+$J40</f>
        <v>993.52</v>
      </c>
      <c r="M40" s="54">
        <v>552</v>
      </c>
      <c r="N40" s="115">
        <v>0.06</v>
      </c>
    </row>
    <row r="41" spans="1:14" ht="25" customHeight="1">
      <c r="A41" s="215"/>
      <c r="B41" s="215"/>
      <c r="C41" s="215"/>
      <c r="D41" s="46" t="s">
        <v>7</v>
      </c>
      <c r="E41" s="110" t="s">
        <v>14</v>
      </c>
      <c r="F41" s="22"/>
      <c r="G41" s="22"/>
      <c r="H41" s="61"/>
      <c r="I41" s="51"/>
      <c r="J41" s="62"/>
      <c r="K41" s="58"/>
      <c r="M41" s="62"/>
      <c r="N41" s="116"/>
    </row>
    <row r="42" spans="1:14" ht="25" customHeight="1">
      <c r="A42" s="211" t="s">
        <v>34</v>
      </c>
      <c r="B42" s="212"/>
      <c r="C42" s="45" t="s">
        <v>32</v>
      </c>
      <c r="D42" s="134">
        <f>K42</f>
        <v>568.62000000000012</v>
      </c>
      <c r="E42" s="134">
        <f>D42+15</f>
        <v>583.62000000000012</v>
      </c>
      <c r="F42" s="21"/>
      <c r="G42" s="34"/>
      <c r="H42" s="53">
        <f>D20</f>
        <v>23</v>
      </c>
      <c r="I42" s="50">
        <f>D17-D20</f>
        <v>179.92000000000002</v>
      </c>
      <c r="J42" s="54">
        <f>M42*(1+N42)</f>
        <v>365.70000000000005</v>
      </c>
      <c r="K42" s="63">
        <f>H42+I42+J42</f>
        <v>568.62000000000012</v>
      </c>
      <c r="M42" s="54">
        <v>345</v>
      </c>
      <c r="N42" s="115">
        <v>0.06</v>
      </c>
    </row>
    <row r="43" spans="1:14" ht="25" customHeight="1">
      <c r="A43" s="213"/>
      <c r="B43" s="214"/>
      <c r="C43" s="45" t="s">
        <v>76</v>
      </c>
      <c r="D43" s="134">
        <f>K43</f>
        <v>658.31999999999994</v>
      </c>
      <c r="E43" s="134">
        <f>D43+15</f>
        <v>673.31999999999994</v>
      </c>
      <c r="F43" s="21"/>
      <c r="G43" s="34"/>
      <c r="H43" s="53">
        <f>D20</f>
        <v>23</v>
      </c>
      <c r="I43" s="50">
        <f>H17</f>
        <v>179.92000000000002</v>
      </c>
      <c r="J43" s="54">
        <v>455.4</v>
      </c>
      <c r="K43" s="63">
        <f>H43+I43+J43</f>
        <v>658.31999999999994</v>
      </c>
      <c r="M43" s="54"/>
      <c r="N43" s="116"/>
    </row>
    <row r="44" spans="1:14" ht="25" customHeight="1">
      <c r="A44" s="208" t="s">
        <v>35</v>
      </c>
      <c r="B44" s="209"/>
      <c r="C44" s="8" t="s">
        <v>32</v>
      </c>
      <c r="D44" s="47">
        <f>K44</f>
        <v>828</v>
      </c>
      <c r="E44" s="47">
        <f>K45</f>
        <v>843</v>
      </c>
      <c r="F44" s="7"/>
      <c r="G44" s="34"/>
      <c r="H44" s="53">
        <f>D21</f>
        <v>33</v>
      </c>
      <c r="I44" s="50">
        <f>D15-D21</f>
        <v>360.40000000000003</v>
      </c>
      <c r="J44" s="54">
        <f>M44*(1+N44)</f>
        <v>434.6</v>
      </c>
      <c r="K44" s="63">
        <f>H44+I44+J44</f>
        <v>828</v>
      </c>
      <c r="M44" s="54">
        <v>410</v>
      </c>
      <c r="N44" s="115">
        <v>0.06</v>
      </c>
    </row>
    <row r="45" spans="1:14" ht="13" customHeight="1">
      <c r="A45" s="24"/>
      <c r="B45" s="17"/>
      <c r="C45" s="24"/>
      <c r="D45" s="25"/>
      <c r="E45" s="25"/>
      <c r="F45" s="26"/>
      <c r="G45" s="36" t="s">
        <v>63</v>
      </c>
      <c r="H45" s="53">
        <f>D21</f>
        <v>33</v>
      </c>
      <c r="I45" s="50">
        <f>E15-D21</f>
        <v>375.40000000000003</v>
      </c>
      <c r="J45" s="54">
        <f>M45*(1+N45)</f>
        <v>434.6</v>
      </c>
      <c r="K45" s="63">
        <f>H45+I45+J45</f>
        <v>843</v>
      </c>
      <c r="M45" s="54">
        <v>410</v>
      </c>
      <c r="N45" s="115">
        <v>0.06</v>
      </c>
    </row>
    <row r="46" spans="1:14" ht="58" customHeight="1">
      <c r="A46" s="207" t="s">
        <v>74</v>
      </c>
      <c r="B46" s="207"/>
      <c r="C46" s="207"/>
      <c r="D46" s="207"/>
      <c r="E46" s="207"/>
      <c r="F46" s="180"/>
      <c r="G46" s="29"/>
      <c r="H46" s="29"/>
      <c r="I46" s="32"/>
      <c r="J46" s="21"/>
      <c r="K46" s="21"/>
      <c r="L46" s="37"/>
    </row>
    <row r="47" spans="1:14" ht="15" customHeight="1">
      <c r="A47" s="207" t="s">
        <v>73</v>
      </c>
      <c r="B47" s="207"/>
      <c r="C47" s="207"/>
      <c r="D47" s="207"/>
      <c r="E47" s="207"/>
      <c r="G47" s="135" t="s">
        <v>80</v>
      </c>
      <c r="H47" s="136"/>
      <c r="I47" s="137"/>
      <c r="J47" s="146">
        <v>6</v>
      </c>
    </row>
    <row r="48" spans="1:14" ht="15" customHeight="1">
      <c r="A48" s="206" t="s">
        <v>103</v>
      </c>
      <c r="B48" s="206"/>
      <c r="C48" s="206"/>
      <c r="D48" s="206"/>
      <c r="E48" s="206"/>
      <c r="G48" s="138" t="s">
        <v>81</v>
      </c>
      <c r="H48" s="136"/>
      <c r="I48" s="137"/>
      <c r="J48" s="146">
        <v>4</v>
      </c>
    </row>
    <row r="49" spans="1:10" ht="24.75" customHeight="1">
      <c r="A49" s="37"/>
      <c r="B49" s="37"/>
      <c r="C49" s="37"/>
      <c r="D49" s="37"/>
      <c r="E49" s="37"/>
      <c r="G49" s="139" t="s">
        <v>82</v>
      </c>
      <c r="H49" s="140"/>
      <c r="I49" s="137"/>
      <c r="J49" s="146">
        <v>6</v>
      </c>
    </row>
    <row r="50" spans="1:10" ht="14.5" customHeight="1">
      <c r="A50" s="37"/>
      <c r="B50" s="37"/>
      <c r="C50" s="37"/>
      <c r="D50" s="37"/>
      <c r="E50" s="37"/>
      <c r="G50" s="141" t="s">
        <v>83</v>
      </c>
      <c r="H50" s="142"/>
      <c r="I50" s="137"/>
      <c r="J50" s="147">
        <v>6</v>
      </c>
    </row>
    <row r="51" spans="1:10" ht="35" customHeight="1">
      <c r="G51" s="183" t="s">
        <v>85</v>
      </c>
      <c r="H51" s="183"/>
      <c r="I51" s="183"/>
      <c r="J51" s="183"/>
    </row>
    <row r="52" spans="1:10" ht="14.5" customHeight="1">
      <c r="G52" s="143"/>
      <c r="H52" s="144"/>
      <c r="I52" s="145"/>
      <c r="J52" s="144"/>
    </row>
  </sheetData>
  <mergeCells count="43">
    <mergeCell ref="J14:K14"/>
    <mergeCell ref="B37:B38"/>
    <mergeCell ref="A37:A38"/>
    <mergeCell ref="A1:B6"/>
    <mergeCell ref="C6:E6"/>
    <mergeCell ref="C1:E5"/>
    <mergeCell ref="B19:C19"/>
    <mergeCell ref="D31:E31"/>
    <mergeCell ref="A15:B15"/>
    <mergeCell ref="A16:B16"/>
    <mergeCell ref="A7:E7"/>
    <mergeCell ref="A8:E8"/>
    <mergeCell ref="A17:B17"/>
    <mergeCell ref="A18:B18"/>
    <mergeCell ref="C9:E9"/>
    <mergeCell ref="H14:I14"/>
    <mergeCell ref="A42:B43"/>
    <mergeCell ref="A41:C41"/>
    <mergeCell ref="A36:E36"/>
    <mergeCell ref="A23:E23"/>
    <mergeCell ref="A32:A33"/>
    <mergeCell ref="B32:B33"/>
    <mergeCell ref="A34:A35"/>
    <mergeCell ref="B34:B35"/>
    <mergeCell ref="A28:A29"/>
    <mergeCell ref="B28:B29"/>
    <mergeCell ref="A24:C24"/>
    <mergeCell ref="G51:J51"/>
    <mergeCell ref="A9:B9"/>
    <mergeCell ref="A11:B11"/>
    <mergeCell ref="A22:E22"/>
    <mergeCell ref="A12:E12"/>
    <mergeCell ref="B21:C21"/>
    <mergeCell ref="A10:B10"/>
    <mergeCell ref="C11:E11"/>
    <mergeCell ref="A13:E13"/>
    <mergeCell ref="B20:C20"/>
    <mergeCell ref="C10:E10"/>
    <mergeCell ref="A48:E48"/>
    <mergeCell ref="A47:E47"/>
    <mergeCell ref="A46:E46"/>
    <mergeCell ref="A44:B44"/>
    <mergeCell ref="A40:E40"/>
  </mergeCells>
  <conditionalFormatting sqref="D15:E15 C16:D16 D17:D18">
    <cfRule type="cellIs" dxfId="7" priority="1" stopIfTrue="1" operator="lessThan">
      <formula>0</formula>
    </cfRule>
  </conditionalFormatting>
  <pageMargins left="0.25" right="0.25" top="0.5" bottom="0.5" header="0.05" footer="0.05"/>
  <pageSetup scale="59" orientation="landscape"/>
  <headerFooter>
    <oddFooter>&amp;C&amp;"Helvetica Neue,Regular"&amp;1&amp;K000000&amp;P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40"/>
  <sheetViews>
    <sheetView showGridLines="0" topLeftCell="A14" workbookViewId="0">
      <selection activeCell="A21" sqref="A21"/>
    </sheetView>
  </sheetViews>
  <sheetFormatPr baseColWidth="10" defaultColWidth="8.5" defaultRowHeight="14.5" customHeight="1"/>
  <cols>
    <col min="1" max="1" width="36.83203125" style="5" customWidth="1"/>
    <col min="2" max="2" width="11" style="5" customWidth="1"/>
    <col min="3" max="3" width="10" style="5" customWidth="1"/>
    <col min="4" max="7" width="9.33203125" style="5" customWidth="1"/>
    <col min="8" max="8" width="10.83203125" style="5" customWidth="1"/>
    <col min="9" max="9" width="9.33203125" style="5" customWidth="1"/>
    <col min="10" max="11" width="8.5" style="5" customWidth="1"/>
    <col min="12" max="16384" width="8.5" style="5"/>
  </cols>
  <sheetData>
    <row r="1" spans="1:12" ht="27" customHeight="1">
      <c r="A1" s="245" t="s">
        <v>92</v>
      </c>
      <c r="B1" s="245"/>
      <c r="C1" s="246"/>
      <c r="D1" s="246"/>
      <c r="E1" s="246"/>
      <c r="F1" s="246"/>
      <c r="G1" s="246"/>
      <c r="H1" s="247"/>
      <c r="I1" s="18"/>
      <c r="J1" s="18"/>
    </row>
    <row r="2" spans="1:12" ht="10" customHeight="1">
      <c r="A2" s="18"/>
      <c r="B2" s="32"/>
      <c r="C2" s="18"/>
      <c r="D2" s="18"/>
      <c r="E2" s="18"/>
      <c r="F2" s="18"/>
      <c r="G2" s="243">
        <v>45450</v>
      </c>
      <c r="H2" s="243"/>
      <c r="I2" s="18"/>
      <c r="J2" s="18"/>
    </row>
    <row r="3" spans="1:12" ht="15" customHeight="1">
      <c r="A3" s="23"/>
      <c r="B3" s="23"/>
      <c r="C3" s="32"/>
      <c r="D3" s="65"/>
      <c r="E3" s="18"/>
      <c r="F3" s="18"/>
      <c r="G3" s="18"/>
      <c r="H3" s="19"/>
      <c r="I3" s="18"/>
      <c r="J3" s="18"/>
    </row>
    <row r="4" spans="1:12" ht="13.5" customHeight="1">
      <c r="A4" s="254" t="s">
        <v>38</v>
      </c>
      <c r="B4" s="255"/>
      <c r="C4" s="255"/>
      <c r="D4" s="256"/>
      <c r="E4" s="66">
        <v>13</v>
      </c>
      <c r="F4" s="18"/>
      <c r="G4" s="18"/>
      <c r="H4" s="19"/>
      <c r="I4" s="18"/>
      <c r="J4" s="18"/>
    </row>
    <row r="5" spans="1:12" ht="15" customHeight="1">
      <c r="A5" s="254" t="s">
        <v>39</v>
      </c>
      <c r="B5" s="255"/>
      <c r="C5" s="255"/>
      <c r="D5" s="256"/>
      <c r="E5" s="66">
        <v>23</v>
      </c>
      <c r="F5" s="18"/>
      <c r="G5" s="18"/>
      <c r="H5" s="19"/>
      <c r="I5" s="18"/>
      <c r="J5" s="18"/>
    </row>
    <row r="6" spans="1:12" ht="15" customHeight="1">
      <c r="A6" s="242" t="s">
        <v>40</v>
      </c>
      <c r="B6" s="242"/>
      <c r="C6" s="242"/>
      <c r="D6" s="242"/>
      <c r="E6" s="66">
        <v>33</v>
      </c>
      <c r="F6" s="18"/>
      <c r="G6" s="18"/>
      <c r="H6" s="19"/>
      <c r="I6" s="18"/>
      <c r="J6" s="18"/>
    </row>
    <row r="7" spans="1:12" ht="15" customHeight="1">
      <c r="F7" s="18"/>
      <c r="G7" s="18"/>
      <c r="H7" s="19"/>
      <c r="I7" s="18"/>
      <c r="J7" s="18"/>
    </row>
    <row r="8" spans="1:12" ht="15" customHeight="1">
      <c r="A8" s="244" t="s">
        <v>93</v>
      </c>
      <c r="B8" s="244"/>
      <c r="C8" s="244"/>
      <c r="D8" s="244"/>
      <c r="E8" s="244"/>
      <c r="F8" s="244"/>
      <c r="G8" s="244"/>
      <c r="H8" s="244"/>
      <c r="I8" s="244"/>
      <c r="J8" s="18"/>
    </row>
    <row r="9" spans="1:12" ht="15" customHeight="1">
      <c r="A9" s="244"/>
      <c r="B9" s="244"/>
      <c r="C9" s="244"/>
      <c r="D9" s="244"/>
      <c r="E9" s="244"/>
      <c r="F9" s="244"/>
      <c r="G9" s="244"/>
      <c r="H9" s="244"/>
      <c r="I9" s="244"/>
      <c r="J9" s="18"/>
    </row>
    <row r="10" spans="1:12" ht="15" customHeight="1">
      <c r="A10" s="18"/>
      <c r="B10" s="32"/>
      <c r="C10" s="18"/>
      <c r="D10" s="18"/>
      <c r="E10" s="32"/>
      <c r="F10" s="32"/>
      <c r="G10" s="32"/>
      <c r="H10" s="64"/>
      <c r="I10" s="18"/>
      <c r="J10" s="18"/>
    </row>
    <row r="11" spans="1:12" ht="20" customHeight="1">
      <c r="A11" s="67"/>
      <c r="B11" s="67"/>
      <c r="C11" s="32"/>
      <c r="D11" s="32"/>
      <c r="E11" s="32"/>
      <c r="F11" s="32"/>
      <c r="G11" s="32"/>
      <c r="H11" s="32"/>
      <c r="I11" s="32"/>
      <c r="J11" s="32"/>
    </row>
    <row r="12" spans="1:12" ht="19" customHeight="1" thickBot="1">
      <c r="A12" s="32"/>
      <c r="B12" s="32"/>
      <c r="C12" s="68"/>
      <c r="D12" s="68"/>
      <c r="E12" s="37">
        <v>0.15</v>
      </c>
      <c r="F12" s="32"/>
      <c r="G12" s="32">
        <v>0.2</v>
      </c>
      <c r="H12" s="32"/>
      <c r="I12" s="32">
        <v>0.3</v>
      </c>
      <c r="J12" s="32"/>
    </row>
    <row r="13" spans="1:12" s="161" customFormat="1" ht="25" customHeight="1">
      <c r="A13" s="158" t="s">
        <v>41</v>
      </c>
      <c r="B13" s="159" t="s">
        <v>54</v>
      </c>
      <c r="C13" s="160"/>
      <c r="D13" s="248" t="s">
        <v>100</v>
      </c>
      <c r="E13" s="249"/>
      <c r="F13" s="250" t="s">
        <v>101</v>
      </c>
      <c r="G13" s="251"/>
      <c r="H13" s="252" t="s">
        <v>102</v>
      </c>
      <c r="I13" s="253"/>
      <c r="J13" s="23"/>
    </row>
    <row r="14" spans="1:12" ht="25" customHeight="1">
      <c r="A14" s="81" t="s">
        <v>42</v>
      </c>
      <c r="B14" s="162">
        <f>E6</f>
        <v>33</v>
      </c>
      <c r="C14" s="20">
        <f>'grille 2024 2025'!I16</f>
        <v>273.62</v>
      </c>
      <c r="D14" s="151">
        <f>C14-((C14-(15+E6))*E12)</f>
        <v>239.77700000000002</v>
      </c>
      <c r="E14" s="152">
        <f>C14-D14</f>
        <v>33.842999999999989</v>
      </c>
      <c r="F14" s="155">
        <f>C14-((C14-(15+E6))*G12)</f>
        <v>228.49600000000001</v>
      </c>
      <c r="G14" s="156">
        <v>45.5</v>
      </c>
      <c r="H14" s="178">
        <f>C14-((C14-(15+33))*$I$12)</f>
        <v>205.93400000000003</v>
      </c>
      <c r="I14" s="179">
        <f>C14-H14</f>
        <v>67.685999999999979</v>
      </c>
      <c r="J14" s="32"/>
      <c r="K14" s="148"/>
      <c r="L14" s="150"/>
    </row>
    <row r="15" spans="1:12" ht="25" customHeight="1">
      <c r="A15" s="81" t="s">
        <v>43</v>
      </c>
      <c r="B15" s="162">
        <f>E5</f>
        <v>23</v>
      </c>
      <c r="C15" s="20">
        <f>'grille 2024 2025'!I17</f>
        <v>202.92000000000002</v>
      </c>
      <c r="D15" s="151">
        <f>C15-((C15-(15+E5))*E12)</f>
        <v>178.18200000000002</v>
      </c>
      <c r="E15" s="152">
        <f t="shared" ref="E15:E29" si="0">C15-D15</f>
        <v>24.738</v>
      </c>
      <c r="F15" s="153">
        <f>C15-((C15-(15+E5))*G12)</f>
        <v>169.93600000000001</v>
      </c>
      <c r="G15" s="154">
        <f t="shared" ref="G15:G29" si="1">C15-F15</f>
        <v>32.984000000000009</v>
      </c>
      <c r="H15" s="75">
        <f>C15-((C15-(15+E5))*I12)</f>
        <v>153.44400000000002</v>
      </c>
      <c r="I15" s="80">
        <f>C15-H15</f>
        <v>49.475999999999999</v>
      </c>
      <c r="J15" s="32"/>
      <c r="K15" s="75">
        <v>153.5</v>
      </c>
      <c r="L15" s="80">
        <v>49.5</v>
      </c>
    </row>
    <row r="16" spans="1:12" ht="25" customHeight="1">
      <c r="A16" s="81" t="s">
        <v>44</v>
      </c>
      <c r="B16" s="162">
        <f>E5</f>
        <v>23</v>
      </c>
      <c r="C16" s="20">
        <f>'grille 2024 2025'!I18</f>
        <v>170.68</v>
      </c>
      <c r="D16" s="151">
        <f>C16-((C16-(15+E5))*E12)</f>
        <v>150.77800000000002</v>
      </c>
      <c r="E16" s="152">
        <f t="shared" si="0"/>
        <v>19.901999999999987</v>
      </c>
      <c r="F16" s="153">
        <f>C16-((C16-(15+E5))*G12)</f>
        <v>144.14400000000001</v>
      </c>
      <c r="G16" s="154">
        <f t="shared" si="1"/>
        <v>26.536000000000001</v>
      </c>
      <c r="H16" s="178">
        <f>C16-((C16-(15+E5))*I12)</f>
        <v>130.876</v>
      </c>
      <c r="I16" s="179">
        <f t="shared" ref="I16:I29" si="2">C16-H16</f>
        <v>39.804000000000002</v>
      </c>
      <c r="J16" s="32"/>
    </row>
    <row r="17" spans="1:12" ht="25" customHeight="1">
      <c r="A17" s="81" t="s">
        <v>45</v>
      </c>
      <c r="B17" s="162">
        <f>E4</f>
        <v>13</v>
      </c>
      <c r="C17" s="20">
        <f>'grille 2024 2025'!K25</f>
        <v>270.58000000000004</v>
      </c>
      <c r="D17" s="76">
        <f>C17-((C17-(15+E4))*E12)</f>
        <v>234.19300000000004</v>
      </c>
      <c r="E17" s="77">
        <f t="shared" si="0"/>
        <v>36.387</v>
      </c>
      <c r="F17" s="153">
        <f>C17-((C17-(15+E4))*G12)</f>
        <v>222.06400000000002</v>
      </c>
      <c r="G17" s="154">
        <f t="shared" si="1"/>
        <v>48.51600000000002</v>
      </c>
      <c r="H17" s="178">
        <f>C17-((C17-(15+E4))*I12)</f>
        <v>197.80600000000004</v>
      </c>
      <c r="I17" s="179">
        <f t="shared" si="2"/>
        <v>72.774000000000001</v>
      </c>
      <c r="J17" s="32"/>
      <c r="K17" s="148"/>
    </row>
    <row r="18" spans="1:12" ht="25" customHeight="1">
      <c r="A18" s="81" t="s">
        <v>46</v>
      </c>
      <c r="B18" s="162">
        <f>E4</f>
        <v>13</v>
      </c>
      <c r="C18" s="20">
        <f>'grille 2024 2025'!K26</f>
        <v>222.88000000000002</v>
      </c>
      <c r="D18" s="151">
        <f>C18-((C18-(15+E4))*E12)</f>
        <v>193.64800000000002</v>
      </c>
      <c r="E18" s="152">
        <f t="shared" si="0"/>
        <v>29.231999999999999</v>
      </c>
      <c r="F18" s="153">
        <f>C18-((C18-E4)*0.2)</f>
        <v>180.90400000000002</v>
      </c>
      <c r="G18" s="154">
        <f t="shared" si="1"/>
        <v>41.975999999999999</v>
      </c>
      <c r="H18" s="178">
        <f>C18-((C18-E4)*0.3)</f>
        <v>159.91600000000003</v>
      </c>
      <c r="I18" s="80">
        <f t="shared" si="2"/>
        <v>62.963999999999999</v>
      </c>
      <c r="J18" s="32"/>
    </row>
    <row r="19" spans="1:12" ht="25" customHeight="1">
      <c r="A19" s="81" t="s">
        <v>104</v>
      </c>
      <c r="B19" s="162">
        <f>E5</f>
        <v>23</v>
      </c>
      <c r="C19" s="20">
        <f>'grille 2024 2025'!K28</f>
        <v>418.72</v>
      </c>
      <c r="D19" s="151">
        <f>C19-((C19-(15+E5))*E12)</f>
        <v>361.61200000000002</v>
      </c>
      <c r="E19" s="152">
        <f t="shared" si="0"/>
        <v>57.108000000000004</v>
      </c>
      <c r="F19" s="153">
        <f>C19-((C19-E5)*0.2)</f>
        <v>339.57600000000002</v>
      </c>
      <c r="G19" s="154">
        <f t="shared" si="1"/>
        <v>79.144000000000005</v>
      </c>
      <c r="H19" s="178">
        <f>C19-((C19-(15+E5))*I12)</f>
        <v>304.50400000000002</v>
      </c>
      <c r="I19" s="179">
        <f t="shared" si="2"/>
        <v>114.21600000000001</v>
      </c>
      <c r="J19" s="32"/>
    </row>
    <row r="20" spans="1:12" ht="25" customHeight="1">
      <c r="A20" s="81" t="s">
        <v>94</v>
      </c>
      <c r="B20" s="162">
        <f>E5</f>
        <v>23</v>
      </c>
      <c r="C20" s="20">
        <f>'grille 2024 2025'!K29</f>
        <v>519.42000000000007</v>
      </c>
      <c r="D20" s="151">
        <f>C20-((C20-(15+E5))*E12)</f>
        <v>447.20700000000005</v>
      </c>
      <c r="E20" s="152">
        <f t="shared" si="0"/>
        <v>72.213000000000022</v>
      </c>
      <c r="F20" s="153">
        <f>C20-((C20-E5)*0.2)</f>
        <v>420.13600000000008</v>
      </c>
      <c r="G20" s="154">
        <f t="shared" si="1"/>
        <v>99.283999999999992</v>
      </c>
      <c r="H20" s="178">
        <f>C20-((C20-(15+E5))*I12)</f>
        <v>374.99400000000003</v>
      </c>
      <c r="I20" s="179">
        <f t="shared" si="2"/>
        <v>144.42600000000004</v>
      </c>
      <c r="J20" s="32"/>
    </row>
    <row r="21" spans="1:12" ht="25" customHeight="1">
      <c r="A21" s="81" t="s">
        <v>47</v>
      </c>
      <c r="B21" s="162">
        <f>E5</f>
        <v>23</v>
      </c>
      <c r="C21" s="20">
        <f>'grille 2024 2025'!K30</f>
        <v>371.02</v>
      </c>
      <c r="D21" s="151">
        <f>C21-((C21-(15+E5))*E12)</f>
        <v>321.06700000000001</v>
      </c>
      <c r="E21" s="152">
        <f t="shared" si="0"/>
        <v>49.952999999999975</v>
      </c>
      <c r="F21" s="73">
        <f>C21-((C21-E5)*0.2)</f>
        <v>301.416</v>
      </c>
      <c r="G21" s="74">
        <f t="shared" si="1"/>
        <v>69.603999999999985</v>
      </c>
      <c r="H21" s="178">
        <f>C21-((C21-(15+E5))*I12)</f>
        <v>271.11399999999998</v>
      </c>
      <c r="I21" s="179">
        <f>C21-H21</f>
        <v>99.906000000000006</v>
      </c>
      <c r="J21" s="32"/>
    </row>
    <row r="22" spans="1:12" ht="25" customHeight="1">
      <c r="A22" s="81" t="s">
        <v>95</v>
      </c>
      <c r="B22" s="162">
        <f>E5</f>
        <v>23</v>
      </c>
      <c r="C22" s="20">
        <f>'grille 2024 2025'!K32</f>
        <v>456.26</v>
      </c>
      <c r="D22" s="151">
        <f>C22-((C22-(15+E5))*E12)</f>
        <v>393.52100000000002</v>
      </c>
      <c r="E22" s="152">
        <f t="shared" si="0"/>
        <v>62.738999999999976</v>
      </c>
      <c r="F22" s="73">
        <f>C22-((C22-E5)*0.2)</f>
        <v>369.608</v>
      </c>
      <c r="G22" s="74">
        <f t="shared" si="1"/>
        <v>86.651999999999987</v>
      </c>
      <c r="H22" s="178">
        <f>C22-((C22-(15+E5))*I12)</f>
        <v>330.78199999999998</v>
      </c>
      <c r="I22" s="179">
        <f t="shared" si="2"/>
        <v>125.47800000000001</v>
      </c>
      <c r="J22" s="32"/>
    </row>
    <row r="23" spans="1:12" ht="25" customHeight="1">
      <c r="A23" s="81" t="s">
        <v>96</v>
      </c>
      <c r="B23" s="162">
        <f>E5</f>
        <v>23</v>
      </c>
      <c r="C23" s="20">
        <f>'grille 2024 2025'!K33</f>
        <v>551.66000000000008</v>
      </c>
      <c r="D23" s="151">
        <f>C23-((C23-(15+E5))*E12)</f>
        <v>474.6110000000001</v>
      </c>
      <c r="E23" s="152">
        <f t="shared" si="0"/>
        <v>77.048999999999978</v>
      </c>
      <c r="F23" s="153">
        <f>C23-((C23-E5)*0.2)</f>
        <v>445.92800000000005</v>
      </c>
      <c r="G23" s="154">
        <f t="shared" si="1"/>
        <v>105.73200000000003</v>
      </c>
      <c r="H23" s="178">
        <f>C23-((C23-(15+E5))*I12)</f>
        <v>397.56200000000007</v>
      </c>
      <c r="I23" s="179">
        <f t="shared" si="2"/>
        <v>154.09800000000001</v>
      </c>
      <c r="J23" s="32"/>
    </row>
    <row r="24" spans="1:12" ht="25" customHeight="1">
      <c r="A24" s="81" t="s">
        <v>48</v>
      </c>
      <c r="B24" s="162">
        <f>E5</f>
        <v>23</v>
      </c>
      <c r="C24" s="20">
        <f>'grille 2024 2025'!K34</f>
        <v>408.56000000000006</v>
      </c>
      <c r="D24" s="151">
        <f>C24-((C24-(15+E5))*E12)</f>
        <v>352.97600000000006</v>
      </c>
      <c r="E24" s="152">
        <f t="shared" si="0"/>
        <v>55.584000000000003</v>
      </c>
      <c r="F24" s="73">
        <f>$C24-(($C24-$E$5)*0.2)</f>
        <v>331.44800000000004</v>
      </c>
      <c r="G24" s="74">
        <v>77.599999999999994</v>
      </c>
      <c r="H24" s="75">
        <f>C24-((C24-(15+E5))*I12)</f>
        <v>297.39200000000005</v>
      </c>
      <c r="I24" s="80">
        <v>111.6</v>
      </c>
      <c r="J24" s="32"/>
    </row>
    <row r="25" spans="1:12" ht="25" customHeight="1">
      <c r="A25" s="81" t="s">
        <v>67</v>
      </c>
      <c r="B25" s="162">
        <f>E5</f>
        <v>23</v>
      </c>
      <c r="C25" s="20">
        <f>'grille 2024 2025'!K35</f>
        <v>489.12</v>
      </c>
      <c r="D25" s="151">
        <f>C25-((C25-(15+E5))*E12)</f>
        <v>421.452</v>
      </c>
      <c r="E25" s="152">
        <f t="shared" si="0"/>
        <v>67.668000000000006</v>
      </c>
      <c r="F25" s="153">
        <f>$C25-(($C25-$E$5)*0.2)</f>
        <v>395.89600000000002</v>
      </c>
      <c r="G25" s="74">
        <f>$C25-$F25</f>
        <v>93.22399999999999</v>
      </c>
      <c r="H25" s="178">
        <f>C25-((C25-(15+E5))*I12)</f>
        <v>353.78399999999999</v>
      </c>
      <c r="I25" s="179">
        <f t="shared" si="2"/>
        <v>135.33600000000001</v>
      </c>
      <c r="J25" s="32"/>
    </row>
    <row r="26" spans="1:12" ht="25" customHeight="1">
      <c r="A26" s="81" t="s">
        <v>49</v>
      </c>
      <c r="B26" s="162">
        <f>E6</f>
        <v>33</v>
      </c>
      <c r="C26" s="20">
        <v>626</v>
      </c>
      <c r="D26" s="151">
        <f>C26-((C26-(15+E6))*E12)</f>
        <v>539.29999999999995</v>
      </c>
      <c r="E26" s="152">
        <f t="shared" si="0"/>
        <v>86.700000000000045</v>
      </c>
      <c r="F26" s="73">
        <f>C26-((C26-E6)*0.2)</f>
        <v>507.4</v>
      </c>
      <c r="G26" s="74">
        <f t="shared" si="1"/>
        <v>118.60000000000002</v>
      </c>
      <c r="H26" s="75">
        <f>C26-((C26-(15+B26))*I12)</f>
        <v>452.6</v>
      </c>
      <c r="I26" s="80">
        <f t="shared" si="2"/>
        <v>173.39999999999998</v>
      </c>
      <c r="J26" s="32"/>
    </row>
    <row r="27" spans="1:12" ht="25" customHeight="1">
      <c r="A27" s="81" t="s">
        <v>97</v>
      </c>
      <c r="B27" s="162">
        <f>E6</f>
        <v>33</v>
      </c>
      <c r="C27" s="20">
        <v>786</v>
      </c>
      <c r="D27" s="151">
        <f>C27-((C27-(15+E6))*E12)</f>
        <v>675.3</v>
      </c>
      <c r="E27" s="152">
        <f t="shared" si="0"/>
        <v>110.70000000000005</v>
      </c>
      <c r="F27" s="73">
        <f>C27-((C27-E6)*0.2)</f>
        <v>635.4</v>
      </c>
      <c r="G27" s="74">
        <f t="shared" si="1"/>
        <v>150.60000000000002</v>
      </c>
      <c r="H27" s="75">
        <f>C27-((C27-(15+B27))*I12)</f>
        <v>564.6</v>
      </c>
      <c r="I27" s="80">
        <f t="shared" si="2"/>
        <v>221.39999999999998</v>
      </c>
      <c r="J27" s="32"/>
    </row>
    <row r="28" spans="1:12" ht="25" customHeight="1">
      <c r="A28" s="81" t="s">
        <v>98</v>
      </c>
      <c r="B28" s="162">
        <f>E5</f>
        <v>23</v>
      </c>
      <c r="C28" s="20">
        <f>'grille 2024 2025'!K42</f>
        <v>568.62000000000012</v>
      </c>
      <c r="D28" s="151">
        <f>C28-((C28-(15+E5))*E12)</f>
        <v>489.0270000000001</v>
      </c>
      <c r="E28" s="152">
        <f t="shared" si="0"/>
        <v>79.593000000000018</v>
      </c>
      <c r="F28" s="73">
        <f>C28-((C28-E5)*0.2)</f>
        <v>459.49600000000009</v>
      </c>
      <c r="G28" s="74">
        <v>109.5</v>
      </c>
      <c r="H28" s="75">
        <f>C28-((C28-(15+B28))*I12)</f>
        <v>409.43400000000008</v>
      </c>
      <c r="I28" s="80">
        <f t="shared" si="2"/>
        <v>159.18600000000004</v>
      </c>
      <c r="J28" s="32"/>
      <c r="K28" s="5">
        <v>409.7</v>
      </c>
      <c r="L28" s="5">
        <v>159.30000000000001</v>
      </c>
    </row>
    <row r="29" spans="1:12" ht="25" customHeight="1">
      <c r="A29" s="79" t="s">
        <v>50</v>
      </c>
      <c r="B29" s="163">
        <f>E6</f>
        <v>33</v>
      </c>
      <c r="C29" s="20">
        <v>631</v>
      </c>
      <c r="D29" s="151">
        <f>C29-((C29-(15+E6))*E12)</f>
        <v>543.54999999999995</v>
      </c>
      <c r="E29" s="152">
        <f t="shared" si="0"/>
        <v>87.450000000000045</v>
      </c>
      <c r="F29" s="73">
        <f>C29-((C29-E6)*0.2)</f>
        <v>511.4</v>
      </c>
      <c r="G29" s="74">
        <f t="shared" si="1"/>
        <v>119.60000000000002</v>
      </c>
      <c r="H29" s="75">
        <f>C29-((C29-(15+B29))*I12)</f>
        <v>456.1</v>
      </c>
      <c r="I29" s="80">
        <f t="shared" si="2"/>
        <v>174.89999999999998</v>
      </c>
      <c r="J29" s="32"/>
    </row>
    <row r="30" spans="1:12" ht="10" customHeight="1">
      <c r="A30" s="82"/>
      <c r="B30" s="84"/>
      <c r="C30" s="83"/>
      <c r="D30" s="84"/>
      <c r="E30" s="84"/>
      <c r="F30" s="84"/>
      <c r="G30" s="84"/>
      <c r="H30" s="84"/>
      <c r="I30" s="85"/>
      <c r="J30" s="32"/>
    </row>
    <row r="31" spans="1:12" ht="16">
      <c r="A31" s="101" t="s">
        <v>71</v>
      </c>
      <c r="B31" s="157"/>
      <c r="C31" s="89"/>
      <c r="D31" s="89"/>
      <c r="E31" s="89"/>
      <c r="F31" s="89"/>
      <c r="G31" s="89"/>
      <c r="H31" s="89"/>
      <c r="I31" s="90"/>
      <c r="J31" s="78"/>
    </row>
    <row r="32" spans="1:12" ht="16">
      <c r="A32" s="91" t="s">
        <v>99</v>
      </c>
      <c r="B32" s="92"/>
      <c r="C32" s="92"/>
      <c r="D32" s="92"/>
      <c r="E32" s="92"/>
      <c r="F32" s="92"/>
      <c r="G32" s="92"/>
      <c r="H32" s="92"/>
      <c r="I32" s="93"/>
      <c r="J32" s="32"/>
    </row>
    <row r="33" spans="1:10" ht="10" customHeight="1" thickBot="1">
      <c r="A33" s="86"/>
      <c r="B33" s="87"/>
      <c r="C33" s="87"/>
      <c r="D33" s="87"/>
      <c r="E33" s="87"/>
      <c r="F33" s="87"/>
      <c r="G33" s="87"/>
      <c r="H33" s="87"/>
      <c r="I33" s="72"/>
      <c r="J33" s="32"/>
    </row>
    <row r="34" spans="1:10" ht="14.5" customHeight="1">
      <c r="A34" s="32"/>
      <c r="B34" s="32"/>
      <c r="C34" s="32"/>
      <c r="D34" s="32"/>
      <c r="E34" s="32"/>
      <c r="F34" s="32"/>
      <c r="G34" s="32"/>
      <c r="H34" s="32"/>
      <c r="I34" s="32"/>
      <c r="J34" s="18"/>
    </row>
    <row r="35" spans="1:10" ht="31" customHeight="1">
      <c r="A35" s="241" t="s">
        <v>36</v>
      </c>
      <c r="B35" s="241"/>
      <c r="C35" s="241"/>
      <c r="D35" s="241"/>
      <c r="E35" s="241"/>
      <c r="F35" s="241"/>
      <c r="G35" s="241"/>
      <c r="H35" s="241"/>
      <c r="I35" s="241"/>
      <c r="J35" s="18"/>
    </row>
    <row r="36" spans="1:10" ht="13.5" customHeight="1" thickBot="1">
      <c r="A36" s="32"/>
      <c r="B36" s="32"/>
      <c r="C36" s="32"/>
      <c r="D36" s="32"/>
      <c r="E36" s="32"/>
      <c r="F36" s="32"/>
      <c r="G36" s="32"/>
      <c r="H36" s="32"/>
      <c r="I36" s="32"/>
      <c r="J36" s="18"/>
    </row>
    <row r="37" spans="1:10" ht="18.75" customHeight="1">
      <c r="A37" s="69" t="s">
        <v>51</v>
      </c>
      <c r="B37" s="70"/>
      <c r="C37" s="70"/>
      <c r="D37" s="70"/>
      <c r="E37" s="70"/>
      <c r="F37" s="70"/>
      <c r="G37" s="70"/>
      <c r="H37" s="70"/>
      <c r="I37" s="71"/>
      <c r="J37" s="18"/>
    </row>
    <row r="38" spans="1:10" ht="15.75" customHeight="1">
      <c r="A38" s="94" t="s">
        <v>68</v>
      </c>
      <c r="B38" s="95"/>
      <c r="C38" s="95"/>
      <c r="D38" s="95"/>
      <c r="E38" s="95"/>
      <c r="F38" s="95"/>
      <c r="G38" s="96"/>
      <c r="H38" s="97"/>
      <c r="I38" s="88"/>
      <c r="J38" s="18"/>
    </row>
    <row r="39" spans="1:10" ht="15.75" customHeight="1">
      <c r="A39" s="94" t="s">
        <v>69</v>
      </c>
      <c r="B39" s="95"/>
      <c r="C39" s="95"/>
      <c r="D39" s="95"/>
      <c r="E39" s="95"/>
      <c r="F39" s="95"/>
      <c r="G39" s="96"/>
      <c r="H39" s="97"/>
      <c r="I39" s="88"/>
      <c r="J39" s="18"/>
    </row>
    <row r="40" spans="1:10" ht="16.5" customHeight="1" thickBot="1">
      <c r="A40" s="98" t="s">
        <v>70</v>
      </c>
      <c r="B40" s="99"/>
      <c r="C40" s="99"/>
      <c r="D40" s="99"/>
      <c r="E40" s="99"/>
      <c r="F40" s="99"/>
      <c r="G40" s="99"/>
      <c r="H40" s="99"/>
      <c r="I40" s="100"/>
      <c r="J40" s="18"/>
    </row>
  </sheetData>
  <mergeCells count="10">
    <mergeCell ref="A35:I35"/>
    <mergeCell ref="A6:D6"/>
    <mergeCell ref="G2:H2"/>
    <mergeCell ref="A8:I9"/>
    <mergeCell ref="A1:H1"/>
    <mergeCell ref="D13:E13"/>
    <mergeCell ref="F13:G13"/>
    <mergeCell ref="H13:I13"/>
    <mergeCell ref="A4:D4"/>
    <mergeCell ref="A5:D5"/>
  </mergeCells>
  <conditionalFormatting sqref="D3 E4:E6 C12:E12 C14:I29 C30">
    <cfRule type="cellIs" dxfId="6" priority="3" stopIfTrue="1" operator="lessThan">
      <formula>0</formula>
    </cfRule>
  </conditionalFormatting>
  <conditionalFormatting sqref="K15:L15">
    <cfRule type="cellIs" dxfId="5" priority="1" stopIfTrue="1" operator="lessThan">
      <formula>0</formula>
    </cfRule>
  </conditionalFormatting>
  <pageMargins left="0.25" right="0.25" top="0.75" bottom="0.75" header="0.3" footer="0.3"/>
  <pageSetup scale="82" orientation="portrait" copies="4"/>
  <headerFooter>
    <oddFooter>&amp;C&amp;"Helvetica Neue,Regular"&amp;1&amp;K000000&amp;P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167D1-53D0-A74F-BED6-3BDDB26AF1A2}">
  <dimension ref="A1:O40"/>
  <sheetViews>
    <sheetView topLeftCell="A7" workbookViewId="0">
      <selection activeCell="A20" sqref="A20"/>
    </sheetView>
  </sheetViews>
  <sheetFormatPr baseColWidth="10" defaultColWidth="8.5" defaultRowHeight="14"/>
  <cols>
    <col min="1" max="1" width="49.83203125" style="5" customWidth="1"/>
    <col min="2" max="2" width="11" style="5" customWidth="1"/>
    <col min="3" max="4" width="10" style="5" customWidth="1"/>
    <col min="5" max="10" width="9.33203125" style="5" customWidth="1"/>
    <col min="11" max="11" width="10.83203125" style="5" customWidth="1"/>
    <col min="12" max="12" width="9.33203125" style="5" customWidth="1"/>
    <col min="13" max="16384" width="8.5" style="5"/>
  </cols>
  <sheetData>
    <row r="1" spans="1:15" ht="27" customHeight="1">
      <c r="A1" s="245" t="s">
        <v>92</v>
      </c>
      <c r="B1" s="245"/>
      <c r="C1" s="246"/>
      <c r="D1" s="246"/>
      <c r="E1" s="246"/>
      <c r="F1" s="246"/>
      <c r="G1" s="246"/>
      <c r="H1" s="246"/>
      <c r="I1" s="246"/>
      <c r="J1" s="247"/>
      <c r="K1" s="247"/>
      <c r="L1" s="18"/>
      <c r="M1" s="18"/>
    </row>
    <row r="2" spans="1:15" ht="10" customHeight="1">
      <c r="A2" s="18"/>
      <c r="B2" s="32"/>
      <c r="C2" s="18"/>
      <c r="D2" s="32"/>
      <c r="E2" s="18"/>
      <c r="F2" s="18"/>
      <c r="G2" s="32"/>
      <c r="H2" s="18"/>
      <c r="I2" s="243">
        <v>45450</v>
      </c>
      <c r="J2" s="243"/>
      <c r="K2" s="243"/>
      <c r="L2" s="18"/>
      <c r="M2" s="18"/>
    </row>
    <row r="3" spans="1:15" ht="15" customHeight="1">
      <c r="A3" s="23"/>
      <c r="B3" s="23"/>
      <c r="C3" s="32"/>
      <c r="D3" s="32"/>
      <c r="E3" s="65"/>
      <c r="F3" s="18"/>
      <c r="G3" s="32"/>
      <c r="H3" s="18"/>
      <c r="I3" s="18"/>
      <c r="J3" s="32"/>
      <c r="K3" s="19"/>
      <c r="L3" s="18"/>
      <c r="M3" s="18"/>
    </row>
    <row r="4" spans="1:15" ht="13.5" customHeight="1">
      <c r="A4" s="254" t="s">
        <v>38</v>
      </c>
      <c r="B4" s="255"/>
      <c r="C4" s="255"/>
      <c r="D4" s="255"/>
      <c r="E4" s="256"/>
      <c r="F4" s="66">
        <v>13</v>
      </c>
      <c r="G4" s="176"/>
      <c r="H4" s="18"/>
      <c r="I4" s="18"/>
      <c r="J4" s="32"/>
      <c r="K4" s="19"/>
      <c r="L4" s="18"/>
      <c r="M4" s="18"/>
    </row>
    <row r="5" spans="1:15" ht="15" customHeight="1">
      <c r="A5" s="254" t="s">
        <v>39</v>
      </c>
      <c r="B5" s="255"/>
      <c r="C5" s="255"/>
      <c r="D5" s="255"/>
      <c r="E5" s="256"/>
      <c r="F5" s="66">
        <v>23</v>
      </c>
      <c r="G5" s="176"/>
      <c r="H5" s="18"/>
      <c r="I5" s="18"/>
      <c r="J5" s="32"/>
      <c r="K5" s="19"/>
      <c r="L5" s="18"/>
      <c r="M5" s="18"/>
    </row>
    <row r="6" spans="1:15" ht="15" customHeight="1">
      <c r="A6" s="242" t="s">
        <v>40</v>
      </c>
      <c r="B6" s="242"/>
      <c r="C6" s="242"/>
      <c r="D6" s="242"/>
      <c r="E6" s="242"/>
      <c r="F6" s="66">
        <v>33</v>
      </c>
      <c r="G6" s="176"/>
      <c r="H6" s="18"/>
      <c r="I6" s="18"/>
      <c r="J6" s="32"/>
      <c r="K6" s="19"/>
      <c r="L6" s="18"/>
      <c r="M6" s="18"/>
    </row>
    <row r="7" spans="1:15" ht="15" customHeight="1">
      <c r="H7" s="18"/>
      <c r="I7" s="18"/>
      <c r="J7" s="32"/>
      <c r="K7" s="19"/>
      <c r="L7" s="18"/>
      <c r="M7" s="18"/>
    </row>
    <row r="8" spans="1:15" ht="15" customHeight="1">
      <c r="A8" s="244" t="s">
        <v>93</v>
      </c>
      <c r="B8" s="244"/>
      <c r="C8" s="244"/>
      <c r="D8" s="244"/>
      <c r="E8" s="244"/>
      <c r="F8" s="244"/>
      <c r="G8" s="244"/>
      <c r="H8" s="244"/>
      <c r="I8" s="244"/>
      <c r="J8" s="244"/>
      <c r="K8" s="244"/>
      <c r="L8" s="244"/>
      <c r="M8" s="18"/>
    </row>
    <row r="9" spans="1:15" ht="15" customHeight="1">
      <c r="A9" s="244"/>
      <c r="B9" s="244"/>
      <c r="C9" s="244"/>
      <c r="D9" s="244"/>
      <c r="E9" s="244"/>
      <c r="F9" s="244"/>
      <c r="G9" s="244"/>
      <c r="H9" s="244"/>
      <c r="I9" s="244"/>
      <c r="J9" s="244"/>
      <c r="K9" s="244"/>
      <c r="L9" s="244"/>
      <c r="M9" s="18"/>
    </row>
    <row r="10" spans="1:15" ht="15" customHeight="1">
      <c r="A10" s="18"/>
      <c r="B10" s="32"/>
      <c r="C10" s="18"/>
      <c r="D10" s="32"/>
      <c r="E10" s="18"/>
      <c r="F10" s="32"/>
      <c r="G10" s="32"/>
      <c r="H10" s="32"/>
      <c r="I10" s="32"/>
      <c r="J10" s="32"/>
      <c r="K10" s="64"/>
      <c r="L10" s="18"/>
      <c r="M10" s="18"/>
    </row>
    <row r="11" spans="1:15" ht="20" customHeight="1">
      <c r="A11" s="67"/>
      <c r="B11" s="67"/>
      <c r="C11" s="32"/>
      <c r="D11" s="32"/>
      <c r="E11" s="32"/>
      <c r="F11" s="32"/>
      <c r="G11" s="32"/>
      <c r="H11" s="32"/>
      <c r="I11" s="32"/>
      <c r="J11" s="32"/>
      <c r="K11" s="32"/>
      <c r="L11" s="32"/>
      <c r="M11" s="32"/>
    </row>
    <row r="12" spans="1:15" ht="19" customHeight="1" thickBot="1">
      <c r="A12" s="32"/>
      <c r="B12" s="32"/>
      <c r="C12" s="68"/>
      <c r="D12" s="68"/>
      <c r="E12" s="68"/>
      <c r="F12" s="37"/>
      <c r="G12" s="37"/>
      <c r="H12" s="32"/>
      <c r="I12" s="32"/>
      <c r="J12" s="32"/>
      <c r="K12" s="32"/>
      <c r="L12" s="32"/>
      <c r="M12" s="32"/>
    </row>
    <row r="13" spans="1:15" s="161" customFormat="1" ht="25" customHeight="1">
      <c r="A13" s="158" t="s">
        <v>41</v>
      </c>
      <c r="B13" s="159" t="s">
        <v>54</v>
      </c>
      <c r="C13" s="160"/>
      <c r="D13" s="164">
        <v>0.15</v>
      </c>
      <c r="E13" s="248" t="s">
        <v>100</v>
      </c>
      <c r="F13" s="249"/>
      <c r="G13" s="171">
        <v>0.2</v>
      </c>
      <c r="H13" s="250" t="s">
        <v>101</v>
      </c>
      <c r="I13" s="251"/>
      <c r="J13" s="173">
        <v>0.3</v>
      </c>
      <c r="K13" s="252" t="s">
        <v>102</v>
      </c>
      <c r="L13" s="253"/>
      <c r="M13" s="23"/>
    </row>
    <row r="14" spans="1:15" ht="25" customHeight="1">
      <c r="A14" s="81" t="s">
        <v>42</v>
      </c>
      <c r="B14" s="167">
        <f>F6</f>
        <v>33</v>
      </c>
      <c r="C14" s="168">
        <f>'grille 2024 2025'!I16</f>
        <v>273.62</v>
      </c>
      <c r="D14" s="164">
        <f>D13</f>
        <v>0.15</v>
      </c>
      <c r="E14" s="169">
        <f>C14-((C14-15-B14)*D14)</f>
        <v>239.77700000000002</v>
      </c>
      <c r="F14" s="170">
        <f>C14-E14</f>
        <v>33.842999999999989</v>
      </c>
      <c r="G14" s="171">
        <f>G13</f>
        <v>0.2</v>
      </c>
      <c r="H14" s="171">
        <f>C14-((C14-15-B14)*G14)</f>
        <v>228.49600000000001</v>
      </c>
      <c r="I14" s="172">
        <f t="shared" ref="I14" si="0">C14-H14</f>
        <v>45.123999999999995</v>
      </c>
      <c r="J14" s="173">
        <f>J13</f>
        <v>0.3</v>
      </c>
      <c r="K14" s="173">
        <f>C14-((C14-15-B14)*J14)</f>
        <v>205.93400000000003</v>
      </c>
      <c r="L14" s="174">
        <f t="shared" ref="L14" si="1">C14-K14</f>
        <v>67.685999999999979</v>
      </c>
      <c r="M14" s="32"/>
      <c r="N14" s="149"/>
      <c r="O14" s="150"/>
    </row>
    <row r="15" spans="1:15" ht="25" customHeight="1">
      <c r="A15" s="81" t="s">
        <v>43</v>
      </c>
      <c r="B15" s="167">
        <f>F5</f>
        <v>23</v>
      </c>
      <c r="C15" s="168">
        <f>'grille 2024 2025'!I17</f>
        <v>202.92000000000002</v>
      </c>
      <c r="D15" s="164">
        <f t="shared" ref="D15:D29" si="2">D14</f>
        <v>0.15</v>
      </c>
      <c r="E15" s="169">
        <f t="shared" ref="E15:E29" si="3">C15-((C15-15-B15)*D15)</f>
        <v>178.18200000000002</v>
      </c>
      <c r="F15" s="170">
        <f t="shared" ref="F15:F29" si="4">C15-E15</f>
        <v>24.738</v>
      </c>
      <c r="G15" s="171">
        <f t="shared" ref="G15:G29" si="5">G14</f>
        <v>0.2</v>
      </c>
      <c r="H15" s="171">
        <f>C15-((C15-15-B15)*G15)</f>
        <v>169.93600000000001</v>
      </c>
      <c r="I15" s="172">
        <f t="shared" ref="I15:I29" si="6">C15-H15</f>
        <v>32.984000000000009</v>
      </c>
      <c r="J15" s="173">
        <f t="shared" ref="J15:J29" si="7">J14</f>
        <v>0.3</v>
      </c>
      <c r="K15" s="173">
        <f t="shared" ref="K15:K29" si="8">C15-((C15-15-B15)*J15)</f>
        <v>153.44400000000002</v>
      </c>
      <c r="L15" s="174">
        <f t="shared" ref="L15:L29" si="9">C15-K15</f>
        <v>49.475999999999999</v>
      </c>
      <c r="M15" s="32"/>
    </row>
    <row r="16" spans="1:15" ht="25" customHeight="1">
      <c r="A16" s="81" t="s">
        <v>44</v>
      </c>
      <c r="B16" s="167">
        <f>F5</f>
        <v>23</v>
      </c>
      <c r="C16" s="168">
        <f>'grille 2024 2025'!I18</f>
        <v>170.68</v>
      </c>
      <c r="D16" s="164">
        <f t="shared" si="2"/>
        <v>0.15</v>
      </c>
      <c r="E16" s="169">
        <f t="shared" si="3"/>
        <v>150.77800000000002</v>
      </c>
      <c r="F16" s="170">
        <f t="shared" si="4"/>
        <v>19.901999999999987</v>
      </c>
      <c r="G16" s="171">
        <f t="shared" si="5"/>
        <v>0.2</v>
      </c>
      <c r="H16" s="171">
        <f t="shared" ref="H16:H29" si="10">C16-((C16-15-B16)*G16)</f>
        <v>144.14400000000001</v>
      </c>
      <c r="I16" s="172">
        <f t="shared" si="6"/>
        <v>26.536000000000001</v>
      </c>
      <c r="J16" s="173">
        <f t="shared" si="7"/>
        <v>0.3</v>
      </c>
      <c r="K16" s="173">
        <f t="shared" si="8"/>
        <v>130.876</v>
      </c>
      <c r="L16" s="174">
        <f t="shared" si="9"/>
        <v>39.804000000000002</v>
      </c>
      <c r="M16" s="32"/>
    </row>
    <row r="17" spans="1:14" ht="25" customHeight="1">
      <c r="A17" s="81" t="s">
        <v>45</v>
      </c>
      <c r="B17" s="167">
        <f>F4</f>
        <v>13</v>
      </c>
      <c r="C17" s="168">
        <f>'grille 2024 2025'!K25</f>
        <v>270.58000000000004</v>
      </c>
      <c r="D17" s="164">
        <f t="shared" si="2"/>
        <v>0.15</v>
      </c>
      <c r="E17" s="169">
        <f t="shared" si="3"/>
        <v>234.19300000000004</v>
      </c>
      <c r="F17" s="170">
        <f t="shared" si="4"/>
        <v>36.387</v>
      </c>
      <c r="G17" s="171">
        <f t="shared" si="5"/>
        <v>0.2</v>
      </c>
      <c r="H17" s="171">
        <f t="shared" si="10"/>
        <v>222.06400000000002</v>
      </c>
      <c r="I17" s="172">
        <f t="shared" si="6"/>
        <v>48.51600000000002</v>
      </c>
      <c r="J17" s="173">
        <f t="shared" si="7"/>
        <v>0.3</v>
      </c>
      <c r="K17" s="173">
        <f t="shared" si="8"/>
        <v>197.80600000000004</v>
      </c>
      <c r="L17" s="174">
        <f t="shared" si="9"/>
        <v>72.774000000000001</v>
      </c>
      <c r="M17" s="32"/>
      <c r="N17" s="148"/>
    </row>
    <row r="18" spans="1:14" ht="25" customHeight="1">
      <c r="A18" s="81" t="s">
        <v>46</v>
      </c>
      <c r="B18" s="167">
        <f>F4</f>
        <v>13</v>
      </c>
      <c r="C18" s="168">
        <f>'grille 2024 2025'!K26</f>
        <v>222.88000000000002</v>
      </c>
      <c r="D18" s="164">
        <f t="shared" si="2"/>
        <v>0.15</v>
      </c>
      <c r="E18" s="169">
        <f t="shared" si="3"/>
        <v>193.64800000000002</v>
      </c>
      <c r="F18" s="170">
        <f t="shared" si="4"/>
        <v>29.231999999999999</v>
      </c>
      <c r="G18" s="171">
        <f t="shared" si="5"/>
        <v>0.2</v>
      </c>
      <c r="H18" s="171">
        <f t="shared" si="10"/>
        <v>183.90400000000002</v>
      </c>
      <c r="I18" s="172">
        <f t="shared" si="6"/>
        <v>38.975999999999999</v>
      </c>
      <c r="J18" s="173">
        <f t="shared" si="7"/>
        <v>0.3</v>
      </c>
      <c r="K18" s="173">
        <f t="shared" si="8"/>
        <v>164.41600000000003</v>
      </c>
      <c r="L18" s="174">
        <f t="shared" si="9"/>
        <v>58.463999999999999</v>
      </c>
      <c r="M18" s="32"/>
    </row>
    <row r="19" spans="1:14" ht="25" customHeight="1">
      <c r="A19" s="81" t="s">
        <v>104</v>
      </c>
      <c r="B19" s="167">
        <f>F5</f>
        <v>23</v>
      </c>
      <c r="C19" s="168">
        <f>'grille 2024 2025'!K28</f>
        <v>418.72</v>
      </c>
      <c r="D19" s="164">
        <f t="shared" si="2"/>
        <v>0.15</v>
      </c>
      <c r="E19" s="169">
        <f t="shared" si="3"/>
        <v>361.61200000000002</v>
      </c>
      <c r="F19" s="170">
        <f t="shared" si="4"/>
        <v>57.108000000000004</v>
      </c>
      <c r="G19" s="171">
        <f t="shared" si="5"/>
        <v>0.2</v>
      </c>
      <c r="H19" s="171">
        <f t="shared" si="10"/>
        <v>342.57600000000002</v>
      </c>
      <c r="I19" s="172">
        <f t="shared" si="6"/>
        <v>76.144000000000005</v>
      </c>
      <c r="J19" s="173">
        <f t="shared" si="7"/>
        <v>0.3</v>
      </c>
      <c r="K19" s="173">
        <f t="shared" si="8"/>
        <v>304.50400000000002</v>
      </c>
      <c r="L19" s="174">
        <f t="shared" si="9"/>
        <v>114.21600000000001</v>
      </c>
      <c r="M19" s="32"/>
    </row>
    <row r="20" spans="1:14" ht="25" customHeight="1">
      <c r="A20" s="81" t="s">
        <v>94</v>
      </c>
      <c r="B20" s="167">
        <f>F5</f>
        <v>23</v>
      </c>
      <c r="C20" s="168">
        <f>'grille 2024 2025'!K29</f>
        <v>519.42000000000007</v>
      </c>
      <c r="D20" s="164">
        <f t="shared" si="2"/>
        <v>0.15</v>
      </c>
      <c r="E20" s="169">
        <f t="shared" si="3"/>
        <v>447.20700000000005</v>
      </c>
      <c r="F20" s="170">
        <f t="shared" si="4"/>
        <v>72.213000000000022</v>
      </c>
      <c r="G20" s="171">
        <f t="shared" si="5"/>
        <v>0.2</v>
      </c>
      <c r="H20" s="171">
        <f t="shared" si="10"/>
        <v>423.13600000000008</v>
      </c>
      <c r="I20" s="172">
        <f t="shared" si="6"/>
        <v>96.283999999999992</v>
      </c>
      <c r="J20" s="173">
        <f t="shared" si="7"/>
        <v>0.3</v>
      </c>
      <c r="K20" s="173">
        <f t="shared" si="8"/>
        <v>374.99400000000003</v>
      </c>
      <c r="L20" s="174">
        <f t="shared" si="9"/>
        <v>144.42600000000004</v>
      </c>
      <c r="M20" s="32"/>
    </row>
    <row r="21" spans="1:14" ht="25" customHeight="1">
      <c r="A21" s="81" t="s">
        <v>47</v>
      </c>
      <c r="B21" s="167">
        <f>F5</f>
        <v>23</v>
      </c>
      <c r="C21" s="168">
        <f>'grille 2024 2025'!K30</f>
        <v>371.02</v>
      </c>
      <c r="D21" s="164">
        <f t="shared" si="2"/>
        <v>0.15</v>
      </c>
      <c r="E21" s="169">
        <f t="shared" si="3"/>
        <v>321.06700000000001</v>
      </c>
      <c r="F21" s="170">
        <f t="shared" si="4"/>
        <v>49.952999999999975</v>
      </c>
      <c r="G21" s="171">
        <f t="shared" si="5"/>
        <v>0.2</v>
      </c>
      <c r="H21" s="171">
        <f t="shared" si="10"/>
        <v>304.416</v>
      </c>
      <c r="I21" s="172">
        <f t="shared" si="6"/>
        <v>66.603999999999985</v>
      </c>
      <c r="J21" s="173">
        <f t="shared" si="7"/>
        <v>0.3</v>
      </c>
      <c r="K21" s="173">
        <f t="shared" si="8"/>
        <v>271.11399999999998</v>
      </c>
      <c r="L21" s="174">
        <f t="shared" si="9"/>
        <v>99.906000000000006</v>
      </c>
      <c r="M21" s="32"/>
    </row>
    <row r="22" spans="1:14" ht="25" customHeight="1">
      <c r="A22" s="81" t="s">
        <v>95</v>
      </c>
      <c r="B22" s="167">
        <f>F5</f>
        <v>23</v>
      </c>
      <c r="C22" s="168">
        <f>'grille 2024 2025'!K32</f>
        <v>456.26</v>
      </c>
      <c r="D22" s="164">
        <f t="shared" si="2"/>
        <v>0.15</v>
      </c>
      <c r="E22" s="169">
        <f t="shared" si="3"/>
        <v>393.52100000000002</v>
      </c>
      <c r="F22" s="170">
        <f t="shared" si="4"/>
        <v>62.738999999999976</v>
      </c>
      <c r="G22" s="171">
        <f t="shared" si="5"/>
        <v>0.2</v>
      </c>
      <c r="H22" s="171">
        <f t="shared" si="10"/>
        <v>372.608</v>
      </c>
      <c r="I22" s="172">
        <f t="shared" si="6"/>
        <v>83.651999999999987</v>
      </c>
      <c r="J22" s="173">
        <f t="shared" si="7"/>
        <v>0.3</v>
      </c>
      <c r="K22" s="173">
        <f t="shared" si="8"/>
        <v>330.78199999999998</v>
      </c>
      <c r="L22" s="174">
        <f t="shared" si="9"/>
        <v>125.47800000000001</v>
      </c>
      <c r="M22" s="32"/>
    </row>
    <row r="23" spans="1:14" ht="25" customHeight="1">
      <c r="A23" s="81" t="s">
        <v>96</v>
      </c>
      <c r="B23" s="167">
        <f>F5</f>
        <v>23</v>
      </c>
      <c r="C23" s="168">
        <f>'grille 2024 2025'!K33</f>
        <v>551.66000000000008</v>
      </c>
      <c r="D23" s="164">
        <f t="shared" si="2"/>
        <v>0.15</v>
      </c>
      <c r="E23" s="169">
        <f t="shared" si="3"/>
        <v>474.6110000000001</v>
      </c>
      <c r="F23" s="170">
        <f t="shared" si="4"/>
        <v>77.048999999999978</v>
      </c>
      <c r="G23" s="171">
        <f t="shared" si="5"/>
        <v>0.2</v>
      </c>
      <c r="H23" s="171">
        <f t="shared" si="10"/>
        <v>448.92800000000005</v>
      </c>
      <c r="I23" s="172">
        <f t="shared" si="6"/>
        <v>102.73200000000003</v>
      </c>
      <c r="J23" s="173">
        <f t="shared" si="7"/>
        <v>0.3</v>
      </c>
      <c r="K23" s="173">
        <f t="shared" si="8"/>
        <v>397.56200000000007</v>
      </c>
      <c r="L23" s="174">
        <f t="shared" si="9"/>
        <v>154.09800000000001</v>
      </c>
      <c r="M23" s="32"/>
    </row>
    <row r="24" spans="1:14" ht="25" customHeight="1">
      <c r="A24" s="81" t="s">
        <v>48</v>
      </c>
      <c r="B24" s="167">
        <f>F5</f>
        <v>23</v>
      </c>
      <c r="C24" s="168">
        <f>'grille 2024 2025'!K34</f>
        <v>408.56000000000006</v>
      </c>
      <c r="D24" s="164">
        <f t="shared" si="2"/>
        <v>0.15</v>
      </c>
      <c r="E24" s="169">
        <f t="shared" si="3"/>
        <v>352.97600000000006</v>
      </c>
      <c r="F24" s="170">
        <f t="shared" si="4"/>
        <v>55.584000000000003</v>
      </c>
      <c r="G24" s="171">
        <f t="shared" si="5"/>
        <v>0.2</v>
      </c>
      <c r="H24" s="171">
        <f t="shared" si="10"/>
        <v>334.44800000000004</v>
      </c>
      <c r="I24" s="172">
        <f t="shared" si="6"/>
        <v>74.112000000000023</v>
      </c>
      <c r="J24" s="173">
        <f t="shared" si="7"/>
        <v>0.3</v>
      </c>
      <c r="K24" s="173">
        <f t="shared" si="8"/>
        <v>297.39200000000005</v>
      </c>
      <c r="L24" s="174">
        <f t="shared" si="9"/>
        <v>111.16800000000001</v>
      </c>
      <c r="M24" s="32"/>
    </row>
    <row r="25" spans="1:14" ht="25" customHeight="1">
      <c r="A25" s="81" t="s">
        <v>67</v>
      </c>
      <c r="B25" s="167">
        <f>F5</f>
        <v>23</v>
      </c>
      <c r="C25" s="168">
        <f>'grille 2024 2025'!K35</f>
        <v>489.12</v>
      </c>
      <c r="D25" s="164">
        <f t="shared" si="2"/>
        <v>0.15</v>
      </c>
      <c r="E25" s="169">
        <f t="shared" si="3"/>
        <v>421.452</v>
      </c>
      <c r="F25" s="170">
        <f t="shared" si="4"/>
        <v>67.668000000000006</v>
      </c>
      <c r="G25" s="171">
        <f t="shared" si="5"/>
        <v>0.2</v>
      </c>
      <c r="H25" s="171">
        <f t="shared" si="10"/>
        <v>398.89600000000002</v>
      </c>
      <c r="I25" s="172">
        <f t="shared" si="6"/>
        <v>90.22399999999999</v>
      </c>
      <c r="J25" s="173">
        <f t="shared" si="7"/>
        <v>0.3</v>
      </c>
      <c r="K25" s="173">
        <f t="shared" si="8"/>
        <v>353.78399999999999</v>
      </c>
      <c r="L25" s="174">
        <f t="shared" si="9"/>
        <v>135.33600000000001</v>
      </c>
      <c r="M25" s="32"/>
    </row>
    <row r="26" spans="1:14" ht="25" customHeight="1">
      <c r="A26" s="81" t="s">
        <v>49</v>
      </c>
      <c r="B26" s="167">
        <f>F6</f>
        <v>33</v>
      </c>
      <c r="C26" s="168">
        <v>626</v>
      </c>
      <c r="D26" s="164">
        <f t="shared" si="2"/>
        <v>0.15</v>
      </c>
      <c r="E26" s="169">
        <f t="shared" si="3"/>
        <v>539.29999999999995</v>
      </c>
      <c r="F26" s="170">
        <f t="shared" si="4"/>
        <v>86.700000000000045</v>
      </c>
      <c r="G26" s="171">
        <f t="shared" si="5"/>
        <v>0.2</v>
      </c>
      <c r="H26" s="171">
        <f t="shared" si="10"/>
        <v>510.4</v>
      </c>
      <c r="I26" s="172">
        <f t="shared" si="6"/>
        <v>115.60000000000002</v>
      </c>
      <c r="J26" s="173">
        <f t="shared" si="7"/>
        <v>0.3</v>
      </c>
      <c r="K26" s="173">
        <f t="shared" si="8"/>
        <v>452.6</v>
      </c>
      <c r="L26" s="174">
        <f t="shared" si="9"/>
        <v>173.39999999999998</v>
      </c>
      <c r="M26" s="32"/>
    </row>
    <row r="27" spans="1:14" ht="25" customHeight="1">
      <c r="A27" s="81" t="s">
        <v>97</v>
      </c>
      <c r="B27" s="167">
        <f>F6</f>
        <v>33</v>
      </c>
      <c r="C27" s="168">
        <v>786</v>
      </c>
      <c r="D27" s="164">
        <f t="shared" si="2"/>
        <v>0.15</v>
      </c>
      <c r="E27" s="169">
        <f t="shared" si="3"/>
        <v>675.3</v>
      </c>
      <c r="F27" s="170">
        <f t="shared" si="4"/>
        <v>110.70000000000005</v>
      </c>
      <c r="G27" s="171">
        <f t="shared" si="5"/>
        <v>0.2</v>
      </c>
      <c r="H27" s="171">
        <f t="shared" si="10"/>
        <v>638.4</v>
      </c>
      <c r="I27" s="172">
        <f t="shared" si="6"/>
        <v>147.60000000000002</v>
      </c>
      <c r="J27" s="173">
        <f t="shared" si="7"/>
        <v>0.3</v>
      </c>
      <c r="K27" s="173">
        <f t="shared" si="8"/>
        <v>564.6</v>
      </c>
      <c r="L27" s="174">
        <f t="shared" si="9"/>
        <v>221.39999999999998</v>
      </c>
      <c r="M27" s="32"/>
    </row>
    <row r="28" spans="1:14" ht="25" customHeight="1">
      <c r="A28" s="81" t="s">
        <v>98</v>
      </c>
      <c r="B28" s="167">
        <f>F5</f>
        <v>23</v>
      </c>
      <c r="C28" s="168">
        <f>'grille 2024 2025'!K42</f>
        <v>568.62000000000012</v>
      </c>
      <c r="D28" s="164">
        <f t="shared" si="2"/>
        <v>0.15</v>
      </c>
      <c r="E28" s="169">
        <f t="shared" si="3"/>
        <v>489.0270000000001</v>
      </c>
      <c r="F28" s="170">
        <f t="shared" si="4"/>
        <v>79.593000000000018</v>
      </c>
      <c r="G28" s="171">
        <f t="shared" si="5"/>
        <v>0.2</v>
      </c>
      <c r="H28" s="171">
        <f t="shared" si="10"/>
        <v>462.49600000000009</v>
      </c>
      <c r="I28" s="172">
        <f t="shared" si="6"/>
        <v>106.12400000000002</v>
      </c>
      <c r="J28" s="173">
        <f t="shared" si="7"/>
        <v>0.3</v>
      </c>
      <c r="K28" s="173">
        <f t="shared" si="8"/>
        <v>409.43400000000008</v>
      </c>
      <c r="L28" s="174">
        <f t="shared" si="9"/>
        <v>159.18600000000004</v>
      </c>
      <c r="M28" s="32"/>
    </row>
    <row r="29" spans="1:14" ht="25" customHeight="1">
      <c r="A29" s="79" t="s">
        <v>50</v>
      </c>
      <c r="B29" s="175">
        <f>F6</f>
        <v>33</v>
      </c>
      <c r="C29" s="168">
        <v>631</v>
      </c>
      <c r="D29" s="164">
        <f t="shared" si="2"/>
        <v>0.15</v>
      </c>
      <c r="E29" s="169">
        <f t="shared" si="3"/>
        <v>543.54999999999995</v>
      </c>
      <c r="F29" s="170">
        <f t="shared" si="4"/>
        <v>87.450000000000045</v>
      </c>
      <c r="G29" s="171">
        <f t="shared" si="5"/>
        <v>0.2</v>
      </c>
      <c r="H29" s="171">
        <f t="shared" si="10"/>
        <v>514.4</v>
      </c>
      <c r="I29" s="172">
        <f t="shared" si="6"/>
        <v>116.60000000000002</v>
      </c>
      <c r="J29" s="173">
        <f t="shared" si="7"/>
        <v>0.3</v>
      </c>
      <c r="K29" s="173">
        <f t="shared" si="8"/>
        <v>456.1</v>
      </c>
      <c r="L29" s="174">
        <f t="shared" si="9"/>
        <v>174.89999999999998</v>
      </c>
      <c r="M29" s="32"/>
    </row>
    <row r="30" spans="1:14" ht="10" customHeight="1">
      <c r="A30" s="82"/>
      <c r="B30" s="84"/>
      <c r="C30" s="83"/>
      <c r="D30" s="83"/>
      <c r="E30" s="84"/>
      <c r="F30" s="84"/>
      <c r="G30" s="84"/>
      <c r="H30" s="84"/>
      <c r="I30" s="84"/>
      <c r="J30" s="84"/>
      <c r="K30" s="84"/>
      <c r="L30" s="85"/>
      <c r="M30" s="32"/>
    </row>
    <row r="31" spans="1:14" ht="16">
      <c r="A31" s="101" t="s">
        <v>71</v>
      </c>
      <c r="B31" s="157"/>
      <c r="C31" s="89"/>
      <c r="D31" s="89"/>
      <c r="E31" s="89"/>
      <c r="F31" s="89"/>
      <c r="G31" s="89"/>
      <c r="H31" s="89"/>
      <c r="I31" s="89"/>
      <c r="J31" s="89"/>
      <c r="K31" s="89"/>
      <c r="L31" s="90"/>
      <c r="M31" s="78"/>
    </row>
    <row r="32" spans="1:14" ht="16">
      <c r="A32" s="91" t="s">
        <v>99</v>
      </c>
      <c r="B32" s="92"/>
      <c r="C32" s="92"/>
      <c r="D32" s="92"/>
      <c r="E32" s="92"/>
      <c r="F32" s="92"/>
      <c r="G32" s="92"/>
      <c r="H32" s="92"/>
      <c r="I32" s="92"/>
      <c r="J32" s="92"/>
      <c r="K32" s="92"/>
      <c r="L32" s="93"/>
      <c r="M32" s="32"/>
    </row>
    <row r="33" spans="1:13" ht="10" customHeight="1" thickBot="1">
      <c r="A33" s="86"/>
      <c r="B33" s="87"/>
      <c r="C33" s="87"/>
      <c r="D33" s="87"/>
      <c r="E33" s="87"/>
      <c r="F33" s="87"/>
      <c r="G33" s="87"/>
      <c r="H33" s="87"/>
      <c r="I33" s="87"/>
      <c r="J33" s="87"/>
      <c r="K33" s="87"/>
      <c r="L33" s="72"/>
      <c r="M33" s="32"/>
    </row>
    <row r="34" spans="1:13" ht="14.5" customHeight="1">
      <c r="A34" s="32"/>
      <c r="B34" s="32"/>
      <c r="C34" s="32"/>
      <c r="D34" s="32"/>
      <c r="E34" s="32"/>
      <c r="F34" s="32"/>
      <c r="G34" s="32"/>
      <c r="H34" s="32"/>
      <c r="I34" s="32"/>
      <c r="J34" s="32"/>
      <c r="K34" s="32"/>
      <c r="L34" s="32"/>
      <c r="M34" s="18"/>
    </row>
    <row r="35" spans="1:13" ht="31" customHeight="1">
      <c r="A35" s="241" t="s">
        <v>36</v>
      </c>
      <c r="B35" s="241"/>
      <c r="C35" s="241"/>
      <c r="D35" s="241"/>
      <c r="E35" s="241"/>
      <c r="F35" s="241"/>
      <c r="G35" s="241"/>
      <c r="H35" s="241"/>
      <c r="I35" s="241"/>
      <c r="J35" s="241"/>
      <c r="K35" s="241"/>
      <c r="L35" s="241"/>
      <c r="M35" s="18"/>
    </row>
    <row r="36" spans="1:13" ht="13.5" customHeight="1" thickBot="1">
      <c r="A36" s="32"/>
      <c r="B36" s="32"/>
      <c r="C36" s="32"/>
      <c r="D36" s="32"/>
      <c r="E36" s="32"/>
      <c r="F36" s="32"/>
      <c r="G36" s="32"/>
      <c r="H36" s="32"/>
      <c r="I36" s="32"/>
      <c r="J36" s="32"/>
      <c r="K36" s="32"/>
      <c r="L36" s="32"/>
      <c r="M36" s="18"/>
    </row>
    <row r="37" spans="1:13" ht="18.75" customHeight="1">
      <c r="A37" s="69" t="s">
        <v>51</v>
      </c>
      <c r="B37" s="70"/>
      <c r="C37" s="70"/>
      <c r="D37" s="70"/>
      <c r="E37" s="70"/>
      <c r="F37" s="70"/>
      <c r="G37" s="70"/>
      <c r="H37" s="70"/>
      <c r="I37" s="70"/>
      <c r="J37" s="70"/>
      <c r="K37" s="70"/>
      <c r="L37" s="71"/>
      <c r="M37" s="18"/>
    </row>
    <row r="38" spans="1:13" ht="15.75" customHeight="1">
      <c r="A38" s="94" t="s">
        <v>68</v>
      </c>
      <c r="B38" s="95"/>
      <c r="C38" s="95"/>
      <c r="D38" s="95"/>
      <c r="E38" s="95"/>
      <c r="F38" s="95"/>
      <c r="G38" s="95"/>
      <c r="H38" s="95"/>
      <c r="I38" s="96"/>
      <c r="J38" s="95"/>
      <c r="K38" s="97"/>
      <c r="L38" s="88"/>
      <c r="M38" s="18"/>
    </row>
    <row r="39" spans="1:13" ht="15.75" customHeight="1">
      <c r="A39" s="94" t="s">
        <v>69</v>
      </c>
      <c r="B39" s="95"/>
      <c r="C39" s="95"/>
      <c r="D39" s="95"/>
      <c r="E39" s="95"/>
      <c r="F39" s="95"/>
      <c r="G39" s="95"/>
      <c r="H39" s="95"/>
      <c r="I39" s="96"/>
      <c r="J39" s="95"/>
      <c r="K39" s="97"/>
      <c r="L39" s="88"/>
      <c r="M39" s="18"/>
    </row>
    <row r="40" spans="1:13" ht="16.5" customHeight="1" thickBot="1">
      <c r="A40" s="98" t="s">
        <v>70</v>
      </c>
      <c r="B40" s="99"/>
      <c r="C40" s="99"/>
      <c r="D40" s="99"/>
      <c r="E40" s="99"/>
      <c r="F40" s="99"/>
      <c r="G40" s="99"/>
      <c r="H40" s="99"/>
      <c r="I40" s="99"/>
      <c r="J40" s="99"/>
      <c r="K40" s="99"/>
      <c r="L40" s="100"/>
      <c r="M40" s="18"/>
    </row>
  </sheetData>
  <mergeCells count="10">
    <mergeCell ref="E13:F13"/>
    <mergeCell ref="H13:I13"/>
    <mergeCell ref="K13:L13"/>
    <mergeCell ref="A35:L35"/>
    <mergeCell ref="A1:K1"/>
    <mergeCell ref="I2:K2"/>
    <mergeCell ref="A4:E4"/>
    <mergeCell ref="A5:E5"/>
    <mergeCell ref="A6:E6"/>
    <mergeCell ref="A8:L9"/>
  </mergeCells>
  <conditionalFormatting sqref="D13:D29">
    <cfRule type="cellIs" dxfId="4" priority="3" stopIfTrue="1" operator="lessThan">
      <formula>0</formula>
    </cfRule>
  </conditionalFormatting>
  <conditionalFormatting sqref="E3 F4:G6 C12:G12 C14:C29 E14:F29 H14:I29 K14:L29 C30:D30">
    <cfRule type="cellIs" dxfId="3" priority="4" stopIfTrue="1" operator="lessThan">
      <formula>0</formula>
    </cfRule>
  </conditionalFormatting>
  <conditionalFormatting sqref="G13:G29">
    <cfRule type="cellIs" dxfId="2" priority="2" stopIfTrue="1" operator="lessThan">
      <formula>0</formula>
    </cfRule>
  </conditionalFormatting>
  <conditionalFormatting sqref="J13:J29">
    <cfRule type="cellIs" dxfId="1" priority="1" stopIfTrue="1" operator="lessThan">
      <formula>0</formula>
    </cfRule>
  </conditionalFormatting>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50E0A-4C6F-544A-AA30-7F6600D0EF4D}">
  <sheetPr>
    <pageSetUpPr fitToPage="1"/>
  </sheetPr>
  <dimension ref="A1:L40"/>
  <sheetViews>
    <sheetView topLeftCell="A6" workbookViewId="0">
      <selection activeCell="A20" sqref="A20"/>
    </sheetView>
  </sheetViews>
  <sheetFormatPr baseColWidth="10" defaultColWidth="8.5" defaultRowHeight="14"/>
  <cols>
    <col min="1" max="1" width="37" style="5" customWidth="1"/>
    <col min="2" max="2" width="11" style="5" customWidth="1"/>
    <col min="3" max="3" width="10" style="5" customWidth="1"/>
    <col min="4" max="7" width="9.33203125" style="5" customWidth="1"/>
    <col min="8" max="8" width="10.83203125" style="5" customWidth="1"/>
    <col min="9" max="9" width="9.33203125" style="5" customWidth="1"/>
    <col min="10" max="16384" width="8.5" style="5"/>
  </cols>
  <sheetData>
    <row r="1" spans="1:12" ht="27" customHeight="1">
      <c r="A1" s="245" t="s">
        <v>92</v>
      </c>
      <c r="B1" s="245"/>
      <c r="C1" s="246"/>
      <c r="D1" s="246"/>
      <c r="E1" s="246"/>
      <c r="F1" s="246"/>
      <c r="G1" s="246"/>
      <c r="H1" s="247"/>
      <c r="I1" s="18"/>
      <c r="J1" s="18"/>
    </row>
    <row r="2" spans="1:12" ht="10" customHeight="1">
      <c r="A2" s="18"/>
      <c r="B2" s="32"/>
      <c r="C2" s="18"/>
      <c r="D2" s="18"/>
      <c r="E2" s="18"/>
      <c r="F2" s="18"/>
      <c r="G2" s="243">
        <v>45450</v>
      </c>
      <c r="H2" s="243"/>
      <c r="I2" s="18"/>
      <c r="J2" s="18"/>
    </row>
    <row r="3" spans="1:12" ht="15" customHeight="1">
      <c r="A3" s="23"/>
      <c r="B3" s="23"/>
      <c r="C3" s="32"/>
      <c r="D3" s="65"/>
      <c r="E3" s="18"/>
      <c r="F3" s="18"/>
      <c r="G3" s="18"/>
      <c r="H3" s="19"/>
      <c r="I3" s="18"/>
      <c r="J3" s="18"/>
    </row>
    <row r="4" spans="1:12" ht="13.5" customHeight="1">
      <c r="A4" s="254" t="s">
        <v>38</v>
      </c>
      <c r="B4" s="255"/>
      <c r="C4" s="255"/>
      <c r="D4" s="256"/>
      <c r="E4" s="66">
        <v>13</v>
      </c>
      <c r="F4" s="18"/>
      <c r="G4" s="18"/>
      <c r="H4" s="19"/>
      <c r="I4" s="18"/>
      <c r="J4" s="18"/>
    </row>
    <row r="5" spans="1:12" ht="15" customHeight="1">
      <c r="A5" s="254" t="s">
        <v>39</v>
      </c>
      <c r="B5" s="255"/>
      <c r="C5" s="255"/>
      <c r="D5" s="256"/>
      <c r="E5" s="66">
        <v>23</v>
      </c>
      <c r="F5" s="18"/>
      <c r="G5" s="18"/>
      <c r="H5" s="19"/>
      <c r="I5" s="18"/>
      <c r="J5" s="18"/>
    </row>
    <row r="6" spans="1:12" ht="15" customHeight="1">
      <c r="A6" s="242" t="s">
        <v>40</v>
      </c>
      <c r="B6" s="242"/>
      <c r="C6" s="242"/>
      <c r="D6" s="242"/>
      <c r="E6" s="66">
        <v>33</v>
      </c>
      <c r="F6" s="18"/>
      <c r="G6" s="18"/>
      <c r="H6" s="19"/>
      <c r="I6" s="18"/>
      <c r="J6" s="18"/>
    </row>
    <row r="7" spans="1:12" ht="15" customHeight="1">
      <c r="F7" s="18"/>
      <c r="G7" s="18"/>
      <c r="H7" s="19"/>
      <c r="I7" s="18"/>
      <c r="J7" s="18"/>
    </row>
    <row r="8" spans="1:12" ht="15" customHeight="1">
      <c r="A8" s="244" t="s">
        <v>93</v>
      </c>
      <c r="B8" s="244"/>
      <c r="C8" s="244"/>
      <c r="D8" s="244"/>
      <c r="E8" s="244"/>
      <c r="F8" s="244"/>
      <c r="G8" s="244"/>
      <c r="H8" s="244"/>
      <c r="I8" s="244"/>
      <c r="J8" s="18"/>
    </row>
    <row r="9" spans="1:12" ht="15" customHeight="1">
      <c r="A9" s="244"/>
      <c r="B9" s="244"/>
      <c r="C9" s="244"/>
      <c r="D9" s="244"/>
      <c r="E9" s="244"/>
      <c r="F9" s="244"/>
      <c r="G9" s="244"/>
      <c r="H9" s="244"/>
      <c r="I9" s="244"/>
      <c r="J9" s="18"/>
    </row>
    <row r="10" spans="1:12" ht="15" customHeight="1">
      <c r="A10" s="18"/>
      <c r="B10" s="32"/>
      <c r="C10" s="18"/>
      <c r="D10" s="18"/>
      <c r="E10" s="32"/>
      <c r="F10" s="32"/>
      <c r="G10" s="32"/>
      <c r="H10" s="64"/>
      <c r="I10" s="18"/>
      <c r="J10" s="18"/>
    </row>
    <row r="11" spans="1:12" ht="20" customHeight="1">
      <c r="A11" s="67"/>
      <c r="B11" s="67"/>
      <c r="C11" s="32"/>
      <c r="D11" s="32"/>
      <c r="E11" s="32"/>
      <c r="F11" s="32"/>
      <c r="G11" s="32"/>
      <c r="H11" s="32"/>
      <c r="I11" s="32"/>
      <c r="J11" s="32"/>
    </row>
    <row r="12" spans="1:12" ht="19" customHeight="1" thickBot="1">
      <c r="A12" s="32"/>
      <c r="B12" s="32"/>
      <c r="C12" s="68"/>
      <c r="D12" s="68"/>
      <c r="E12" s="37"/>
      <c r="F12" s="32"/>
      <c r="G12" s="32"/>
      <c r="H12" s="32"/>
      <c r="I12" s="32"/>
      <c r="J12" s="32"/>
    </row>
    <row r="13" spans="1:12" s="161" customFormat="1" ht="25" customHeight="1">
      <c r="A13" s="158" t="s">
        <v>41</v>
      </c>
      <c r="B13" s="159" t="s">
        <v>54</v>
      </c>
      <c r="C13" s="160"/>
      <c r="D13" s="248" t="s">
        <v>100</v>
      </c>
      <c r="E13" s="249"/>
      <c r="F13" s="250" t="s">
        <v>101</v>
      </c>
      <c r="G13" s="251"/>
      <c r="H13" s="252" t="s">
        <v>102</v>
      </c>
      <c r="I13" s="253"/>
      <c r="J13" s="23"/>
    </row>
    <row r="14" spans="1:12" ht="25" customHeight="1">
      <c r="A14" s="81" t="s">
        <v>42</v>
      </c>
      <c r="B14" s="167">
        <f>E6</f>
        <v>33</v>
      </c>
      <c r="C14" s="177">
        <f>'grille 2024 2025'!I16</f>
        <v>273.62</v>
      </c>
      <c r="D14" s="169">
        <f>C14-((C14-15-B14)*$D$13)</f>
        <v>239.77700000000002</v>
      </c>
      <c r="E14" s="170">
        <f>C14-D14</f>
        <v>33.842999999999989</v>
      </c>
      <c r="F14" s="165">
        <f>C14-((C14-15-B14)*$F$13)</f>
        <v>228.49600000000001</v>
      </c>
      <c r="G14" s="172">
        <f>C14-F14</f>
        <v>45.123999999999995</v>
      </c>
      <c r="H14" s="173">
        <f>C14-((C14-15-B14)*$H$13)</f>
        <v>205.93400000000003</v>
      </c>
      <c r="I14" s="174">
        <f>C14-H14</f>
        <v>67.685999999999979</v>
      </c>
      <c r="J14" s="32"/>
      <c r="K14" s="149"/>
      <c r="L14" s="150"/>
    </row>
    <row r="15" spans="1:12" ht="25" customHeight="1">
      <c r="A15" s="81" t="s">
        <v>43</v>
      </c>
      <c r="B15" s="167">
        <f>E5</f>
        <v>23</v>
      </c>
      <c r="C15" s="177">
        <f>'grille 2024 2025'!I17</f>
        <v>202.92000000000002</v>
      </c>
      <c r="D15" s="169">
        <f t="shared" ref="D15:D29" si="0">C15-((C15-15-B15)*$D$13)</f>
        <v>178.18200000000002</v>
      </c>
      <c r="E15" s="170">
        <f t="shared" ref="E15:E29" si="1">C15-D15</f>
        <v>24.738</v>
      </c>
      <c r="F15" s="171">
        <f t="shared" ref="F15:F29" si="2">C15-((C15-15-B15)*$F$13)</f>
        <v>169.93600000000001</v>
      </c>
      <c r="G15" s="166">
        <f t="shared" ref="G15:G29" si="3">C15-F15</f>
        <v>32.984000000000009</v>
      </c>
      <c r="H15" s="173">
        <f t="shared" ref="H15:H29" si="4">C15-((C15-15-B15)*$H$13)</f>
        <v>153.44400000000002</v>
      </c>
      <c r="I15" s="174">
        <f t="shared" ref="I15:I29" si="5">C15-H15</f>
        <v>49.475999999999999</v>
      </c>
      <c r="J15" s="32"/>
    </row>
    <row r="16" spans="1:12" ht="25" customHeight="1">
      <c r="A16" s="81" t="s">
        <v>44</v>
      </c>
      <c r="B16" s="167">
        <f>E5</f>
        <v>23</v>
      </c>
      <c r="C16" s="177">
        <f>'grille 2024 2025'!I18</f>
        <v>170.68</v>
      </c>
      <c r="D16" s="169">
        <f t="shared" si="0"/>
        <v>150.77800000000002</v>
      </c>
      <c r="E16" s="170">
        <f t="shared" si="1"/>
        <v>19.901999999999987</v>
      </c>
      <c r="F16" s="171">
        <f t="shared" si="2"/>
        <v>144.14400000000001</v>
      </c>
      <c r="G16" s="172">
        <f t="shared" si="3"/>
        <v>26.536000000000001</v>
      </c>
      <c r="H16" s="173">
        <f t="shared" si="4"/>
        <v>130.876</v>
      </c>
      <c r="I16" s="174">
        <f t="shared" si="5"/>
        <v>39.804000000000002</v>
      </c>
      <c r="J16" s="32"/>
    </row>
    <row r="17" spans="1:11" ht="25" customHeight="1">
      <c r="A17" s="81" t="s">
        <v>45</v>
      </c>
      <c r="B17" s="167">
        <f>E4</f>
        <v>13</v>
      </c>
      <c r="C17" s="177">
        <f>'grille 2024 2025'!K25</f>
        <v>270.58000000000004</v>
      </c>
      <c r="D17" s="169">
        <f t="shared" si="0"/>
        <v>234.19300000000004</v>
      </c>
      <c r="E17" s="170">
        <f t="shared" si="1"/>
        <v>36.387</v>
      </c>
      <c r="F17" s="171">
        <f t="shared" si="2"/>
        <v>222.06400000000002</v>
      </c>
      <c r="G17" s="172">
        <f t="shared" si="3"/>
        <v>48.51600000000002</v>
      </c>
      <c r="H17" s="173">
        <f t="shared" si="4"/>
        <v>197.80600000000004</v>
      </c>
      <c r="I17" s="174">
        <f t="shared" si="5"/>
        <v>72.774000000000001</v>
      </c>
      <c r="J17" s="32"/>
      <c r="K17" s="148"/>
    </row>
    <row r="18" spans="1:11" ht="25" customHeight="1">
      <c r="A18" s="81" t="s">
        <v>46</v>
      </c>
      <c r="B18" s="167">
        <f>E4</f>
        <v>13</v>
      </c>
      <c r="C18" s="177">
        <f>'grille 2024 2025'!K26</f>
        <v>222.88000000000002</v>
      </c>
      <c r="D18" s="169">
        <f t="shared" si="0"/>
        <v>193.64800000000002</v>
      </c>
      <c r="E18" s="170">
        <f t="shared" si="1"/>
        <v>29.231999999999999</v>
      </c>
      <c r="F18" s="171">
        <f t="shared" si="2"/>
        <v>183.90400000000002</v>
      </c>
      <c r="G18" s="172">
        <f t="shared" si="3"/>
        <v>38.975999999999999</v>
      </c>
      <c r="H18" s="173">
        <f t="shared" si="4"/>
        <v>164.41600000000003</v>
      </c>
      <c r="I18" s="174">
        <f t="shared" si="5"/>
        <v>58.463999999999999</v>
      </c>
      <c r="J18" s="32"/>
    </row>
    <row r="19" spans="1:11" ht="25" customHeight="1">
      <c r="A19" s="81" t="s">
        <v>104</v>
      </c>
      <c r="B19" s="167">
        <f>E5</f>
        <v>23</v>
      </c>
      <c r="C19" s="177">
        <f>'grille 2024 2025'!K28</f>
        <v>418.72</v>
      </c>
      <c r="D19" s="169">
        <f t="shared" si="0"/>
        <v>361.61200000000002</v>
      </c>
      <c r="E19" s="170">
        <f t="shared" si="1"/>
        <v>57.108000000000004</v>
      </c>
      <c r="F19" s="171">
        <f t="shared" si="2"/>
        <v>342.57600000000002</v>
      </c>
      <c r="G19" s="172">
        <f t="shared" si="3"/>
        <v>76.144000000000005</v>
      </c>
      <c r="H19" s="173">
        <f t="shared" si="4"/>
        <v>304.50400000000002</v>
      </c>
      <c r="I19" s="174">
        <f t="shared" si="5"/>
        <v>114.21600000000001</v>
      </c>
      <c r="J19" s="32"/>
    </row>
    <row r="20" spans="1:11" ht="25" customHeight="1">
      <c r="A20" s="81" t="s">
        <v>94</v>
      </c>
      <c r="B20" s="167">
        <f>E5</f>
        <v>23</v>
      </c>
      <c r="C20" s="177">
        <f>'grille 2024 2025'!K29</f>
        <v>519.42000000000007</v>
      </c>
      <c r="D20" s="169">
        <f t="shared" si="0"/>
        <v>447.20700000000005</v>
      </c>
      <c r="E20" s="170">
        <f t="shared" si="1"/>
        <v>72.213000000000022</v>
      </c>
      <c r="F20" s="171">
        <f t="shared" si="2"/>
        <v>423.13600000000008</v>
      </c>
      <c r="G20" s="172">
        <f t="shared" si="3"/>
        <v>96.283999999999992</v>
      </c>
      <c r="H20" s="173">
        <f t="shared" si="4"/>
        <v>374.99400000000003</v>
      </c>
      <c r="I20" s="174">
        <f t="shared" si="5"/>
        <v>144.42600000000004</v>
      </c>
      <c r="J20" s="32"/>
    </row>
    <row r="21" spans="1:11" ht="25" customHeight="1">
      <c r="A21" s="81" t="s">
        <v>47</v>
      </c>
      <c r="B21" s="167">
        <f>E5</f>
        <v>23</v>
      </c>
      <c r="C21" s="177">
        <f>'grille 2024 2025'!K30</f>
        <v>371.02</v>
      </c>
      <c r="D21" s="169">
        <f t="shared" si="0"/>
        <v>321.06700000000001</v>
      </c>
      <c r="E21" s="170">
        <f t="shared" si="1"/>
        <v>49.952999999999975</v>
      </c>
      <c r="F21" s="171">
        <f t="shared" si="2"/>
        <v>304.416</v>
      </c>
      <c r="G21" s="172">
        <f t="shared" si="3"/>
        <v>66.603999999999985</v>
      </c>
      <c r="H21" s="173">
        <f t="shared" si="4"/>
        <v>271.11399999999998</v>
      </c>
      <c r="I21" s="174">
        <f t="shared" si="5"/>
        <v>99.906000000000006</v>
      </c>
      <c r="J21" s="32"/>
    </row>
    <row r="22" spans="1:11" ht="25" customHeight="1">
      <c r="A22" s="81" t="s">
        <v>95</v>
      </c>
      <c r="B22" s="167">
        <f>E5</f>
        <v>23</v>
      </c>
      <c r="C22" s="177">
        <f>'grille 2024 2025'!K32</f>
        <v>456.26</v>
      </c>
      <c r="D22" s="169">
        <f t="shared" si="0"/>
        <v>393.52100000000002</v>
      </c>
      <c r="E22" s="170">
        <f t="shared" si="1"/>
        <v>62.738999999999976</v>
      </c>
      <c r="F22" s="171">
        <f t="shared" si="2"/>
        <v>372.608</v>
      </c>
      <c r="G22" s="172">
        <f t="shared" si="3"/>
        <v>83.651999999999987</v>
      </c>
      <c r="H22" s="173">
        <f t="shared" si="4"/>
        <v>330.78199999999998</v>
      </c>
      <c r="I22" s="174">
        <f t="shared" si="5"/>
        <v>125.47800000000001</v>
      </c>
      <c r="J22" s="32"/>
    </row>
    <row r="23" spans="1:11" ht="25" customHeight="1">
      <c r="A23" s="81" t="s">
        <v>96</v>
      </c>
      <c r="B23" s="167">
        <f>E5</f>
        <v>23</v>
      </c>
      <c r="C23" s="177">
        <f>'grille 2024 2025'!K33</f>
        <v>551.66000000000008</v>
      </c>
      <c r="D23" s="169">
        <f t="shared" si="0"/>
        <v>474.6110000000001</v>
      </c>
      <c r="E23" s="170">
        <f t="shared" si="1"/>
        <v>77.048999999999978</v>
      </c>
      <c r="F23" s="171">
        <f t="shared" si="2"/>
        <v>448.92800000000005</v>
      </c>
      <c r="G23" s="172">
        <f t="shared" si="3"/>
        <v>102.73200000000003</v>
      </c>
      <c r="H23" s="173">
        <f t="shared" si="4"/>
        <v>397.56200000000007</v>
      </c>
      <c r="I23" s="174">
        <f t="shared" si="5"/>
        <v>154.09800000000001</v>
      </c>
      <c r="J23" s="32"/>
    </row>
    <row r="24" spans="1:11" ht="25" customHeight="1">
      <c r="A24" s="81" t="s">
        <v>48</v>
      </c>
      <c r="B24" s="167">
        <f>E5</f>
        <v>23</v>
      </c>
      <c r="C24" s="177">
        <f>'grille 2024 2025'!K34</f>
        <v>408.56000000000006</v>
      </c>
      <c r="D24" s="169">
        <f t="shared" si="0"/>
        <v>352.97600000000006</v>
      </c>
      <c r="E24" s="170">
        <f t="shared" si="1"/>
        <v>55.584000000000003</v>
      </c>
      <c r="F24" s="171">
        <f t="shared" si="2"/>
        <v>334.44800000000004</v>
      </c>
      <c r="G24" s="172">
        <f t="shared" si="3"/>
        <v>74.112000000000023</v>
      </c>
      <c r="H24" s="173">
        <f t="shared" si="4"/>
        <v>297.39200000000005</v>
      </c>
      <c r="I24" s="174">
        <f t="shared" si="5"/>
        <v>111.16800000000001</v>
      </c>
      <c r="J24" s="32"/>
    </row>
    <row r="25" spans="1:11" ht="25" customHeight="1">
      <c r="A25" s="81" t="s">
        <v>67</v>
      </c>
      <c r="B25" s="167">
        <f>E5</f>
        <v>23</v>
      </c>
      <c r="C25" s="177">
        <f>'grille 2024 2025'!K35</f>
        <v>489.12</v>
      </c>
      <c r="D25" s="169">
        <f t="shared" si="0"/>
        <v>421.452</v>
      </c>
      <c r="E25" s="170">
        <f t="shared" si="1"/>
        <v>67.668000000000006</v>
      </c>
      <c r="F25" s="171">
        <f t="shared" si="2"/>
        <v>398.89600000000002</v>
      </c>
      <c r="G25" s="172">
        <f t="shared" si="3"/>
        <v>90.22399999999999</v>
      </c>
      <c r="H25" s="173">
        <f t="shared" si="4"/>
        <v>353.78399999999999</v>
      </c>
      <c r="I25" s="174">
        <f t="shared" si="5"/>
        <v>135.33600000000001</v>
      </c>
      <c r="J25" s="32"/>
    </row>
    <row r="26" spans="1:11" ht="25" customHeight="1">
      <c r="A26" s="81" t="s">
        <v>49</v>
      </c>
      <c r="B26" s="167">
        <f>E6</f>
        <v>33</v>
      </c>
      <c r="C26" s="177">
        <v>626</v>
      </c>
      <c r="D26" s="169">
        <f t="shared" si="0"/>
        <v>539.29999999999995</v>
      </c>
      <c r="E26" s="170">
        <f t="shared" si="1"/>
        <v>86.700000000000045</v>
      </c>
      <c r="F26" s="171">
        <f t="shared" si="2"/>
        <v>510.4</v>
      </c>
      <c r="G26" s="172">
        <f t="shared" si="3"/>
        <v>115.60000000000002</v>
      </c>
      <c r="H26" s="173">
        <f t="shared" si="4"/>
        <v>452.6</v>
      </c>
      <c r="I26" s="174">
        <f t="shared" si="5"/>
        <v>173.39999999999998</v>
      </c>
      <c r="J26" s="32"/>
    </row>
    <row r="27" spans="1:11" ht="25" customHeight="1">
      <c r="A27" s="81" t="s">
        <v>97</v>
      </c>
      <c r="B27" s="167">
        <f>E6</f>
        <v>33</v>
      </c>
      <c r="C27" s="177">
        <v>786</v>
      </c>
      <c r="D27" s="169">
        <f t="shared" si="0"/>
        <v>675.3</v>
      </c>
      <c r="E27" s="170">
        <f t="shared" si="1"/>
        <v>110.70000000000005</v>
      </c>
      <c r="F27" s="171">
        <f t="shared" si="2"/>
        <v>638.4</v>
      </c>
      <c r="G27" s="172">
        <f t="shared" si="3"/>
        <v>147.60000000000002</v>
      </c>
      <c r="H27" s="173">
        <f t="shared" si="4"/>
        <v>564.6</v>
      </c>
      <c r="I27" s="174">
        <f t="shared" si="5"/>
        <v>221.39999999999998</v>
      </c>
      <c r="J27" s="32"/>
    </row>
    <row r="28" spans="1:11" ht="25" customHeight="1">
      <c r="A28" s="81" t="s">
        <v>98</v>
      </c>
      <c r="B28" s="167">
        <f>E5</f>
        <v>23</v>
      </c>
      <c r="C28" s="177">
        <f>'grille 2024 2025'!K42</f>
        <v>568.62000000000012</v>
      </c>
      <c r="D28" s="169">
        <f t="shared" si="0"/>
        <v>489.0270000000001</v>
      </c>
      <c r="E28" s="170">
        <f t="shared" si="1"/>
        <v>79.593000000000018</v>
      </c>
      <c r="F28" s="171">
        <f t="shared" si="2"/>
        <v>462.49600000000009</v>
      </c>
      <c r="G28" s="172">
        <f t="shared" si="3"/>
        <v>106.12400000000002</v>
      </c>
      <c r="H28" s="173">
        <f t="shared" si="4"/>
        <v>409.43400000000008</v>
      </c>
      <c r="I28" s="174">
        <f t="shared" si="5"/>
        <v>159.18600000000004</v>
      </c>
      <c r="J28" s="32"/>
    </row>
    <row r="29" spans="1:11" ht="25" customHeight="1">
      <c r="A29" s="79" t="s">
        <v>50</v>
      </c>
      <c r="B29" s="175">
        <f>E6</f>
        <v>33</v>
      </c>
      <c r="C29" s="177">
        <v>631</v>
      </c>
      <c r="D29" s="169">
        <f t="shared" si="0"/>
        <v>543.54999999999995</v>
      </c>
      <c r="E29" s="170">
        <f t="shared" si="1"/>
        <v>87.450000000000045</v>
      </c>
      <c r="F29" s="171">
        <f t="shared" si="2"/>
        <v>514.4</v>
      </c>
      <c r="G29" s="172">
        <f t="shared" si="3"/>
        <v>116.60000000000002</v>
      </c>
      <c r="H29" s="173">
        <f t="shared" si="4"/>
        <v>456.1</v>
      </c>
      <c r="I29" s="174">
        <f t="shared" si="5"/>
        <v>174.89999999999998</v>
      </c>
      <c r="J29" s="32"/>
    </row>
    <row r="30" spans="1:11" ht="10" customHeight="1">
      <c r="A30" s="82"/>
      <c r="B30" s="84"/>
      <c r="C30" s="83"/>
      <c r="D30" s="84"/>
      <c r="E30" s="84"/>
      <c r="F30" s="84"/>
      <c r="G30" s="84"/>
      <c r="H30" s="84"/>
      <c r="I30" s="85"/>
      <c r="J30" s="32"/>
    </row>
    <row r="31" spans="1:11" ht="16">
      <c r="A31" s="101" t="s">
        <v>71</v>
      </c>
      <c r="B31" s="157"/>
      <c r="C31" s="89"/>
      <c r="D31" s="89"/>
      <c r="E31" s="89"/>
      <c r="F31" s="89"/>
      <c r="G31" s="89"/>
      <c r="H31" s="89"/>
      <c r="I31" s="90"/>
      <c r="J31" s="78"/>
    </row>
    <row r="32" spans="1:11" ht="16">
      <c r="A32" s="91" t="s">
        <v>99</v>
      </c>
      <c r="B32" s="92"/>
      <c r="C32" s="92"/>
      <c r="D32" s="92"/>
      <c r="E32" s="92"/>
      <c r="F32" s="92"/>
      <c r="G32" s="92"/>
      <c r="H32" s="92"/>
      <c r="I32" s="93"/>
      <c r="J32" s="32"/>
    </row>
    <row r="33" spans="1:10" ht="10" customHeight="1" thickBot="1">
      <c r="A33" s="86"/>
      <c r="B33" s="87"/>
      <c r="C33" s="87"/>
      <c r="D33" s="87"/>
      <c r="E33" s="87"/>
      <c r="F33" s="87"/>
      <c r="G33" s="87"/>
      <c r="H33" s="87"/>
      <c r="I33" s="72"/>
      <c r="J33" s="32"/>
    </row>
    <row r="34" spans="1:10" ht="14.5" customHeight="1">
      <c r="A34" s="32"/>
      <c r="B34" s="32"/>
      <c r="C34" s="32"/>
      <c r="D34" s="32"/>
      <c r="E34" s="32"/>
      <c r="F34" s="32"/>
      <c r="G34" s="32"/>
      <c r="H34" s="32"/>
      <c r="I34" s="32"/>
      <c r="J34" s="18"/>
    </row>
    <row r="35" spans="1:10" ht="31" customHeight="1">
      <c r="A35" s="241" t="s">
        <v>36</v>
      </c>
      <c r="B35" s="241"/>
      <c r="C35" s="241"/>
      <c r="D35" s="241"/>
      <c r="E35" s="241"/>
      <c r="F35" s="241"/>
      <c r="G35" s="241"/>
      <c r="H35" s="241"/>
      <c r="I35" s="241"/>
      <c r="J35" s="18"/>
    </row>
    <row r="36" spans="1:10" ht="13.5" customHeight="1" thickBot="1">
      <c r="A36" s="32"/>
      <c r="B36" s="32"/>
      <c r="C36" s="32"/>
      <c r="D36" s="32"/>
      <c r="E36" s="32"/>
      <c r="F36" s="32"/>
      <c r="G36" s="32"/>
      <c r="H36" s="32"/>
      <c r="I36" s="32"/>
      <c r="J36" s="18"/>
    </row>
    <row r="37" spans="1:10" ht="18.75" customHeight="1">
      <c r="A37" s="69" t="s">
        <v>51</v>
      </c>
      <c r="B37" s="70"/>
      <c r="C37" s="70"/>
      <c r="D37" s="70"/>
      <c r="E37" s="70"/>
      <c r="F37" s="70"/>
      <c r="G37" s="70"/>
      <c r="H37" s="70"/>
      <c r="I37" s="71"/>
      <c r="J37" s="18"/>
    </row>
    <row r="38" spans="1:10" ht="15.75" customHeight="1">
      <c r="A38" s="94" t="s">
        <v>68</v>
      </c>
      <c r="B38" s="95"/>
      <c r="C38" s="95"/>
      <c r="D38" s="95"/>
      <c r="E38" s="95"/>
      <c r="F38" s="95"/>
      <c r="G38" s="96"/>
      <c r="H38" s="97"/>
      <c r="I38" s="88"/>
      <c r="J38" s="18"/>
    </row>
    <row r="39" spans="1:10" ht="15.75" customHeight="1">
      <c r="A39" s="94" t="s">
        <v>69</v>
      </c>
      <c r="B39" s="95"/>
      <c r="C39" s="95"/>
      <c r="D39" s="95"/>
      <c r="E39" s="95"/>
      <c r="F39" s="95"/>
      <c r="G39" s="96"/>
      <c r="H39" s="97"/>
      <c r="I39" s="88"/>
      <c r="J39" s="18"/>
    </row>
    <row r="40" spans="1:10" ht="16.5" customHeight="1" thickBot="1">
      <c r="A40" s="98" t="s">
        <v>70</v>
      </c>
      <c r="B40" s="99"/>
      <c r="C40" s="99"/>
      <c r="D40" s="99"/>
      <c r="E40" s="99"/>
      <c r="F40" s="99"/>
      <c r="G40" s="99"/>
      <c r="H40" s="99"/>
      <c r="I40" s="100"/>
      <c r="J40" s="18"/>
    </row>
  </sheetData>
  <mergeCells count="10">
    <mergeCell ref="D13:E13"/>
    <mergeCell ref="F13:G13"/>
    <mergeCell ref="H13:I13"/>
    <mergeCell ref="A35:I35"/>
    <mergeCell ref="A1:H1"/>
    <mergeCell ref="G2:H2"/>
    <mergeCell ref="A4:D4"/>
    <mergeCell ref="A5:D5"/>
    <mergeCell ref="A6:D6"/>
    <mergeCell ref="A8:I9"/>
  </mergeCells>
  <conditionalFormatting sqref="D3 E4:E6 C12:E12 C14:I29 C30">
    <cfRule type="cellIs" dxfId="0" priority="4" stopIfTrue="1" operator="lessThan">
      <formula>0</formula>
    </cfRule>
  </conditionalFormatting>
  <pageMargins left="0.7" right="0.7" top="0.75" bottom="0.75" header="0.3" footer="0.3"/>
  <pageSetup paperSize="9" scale="71" orientation="portrait" horizontalDpi="0" verticalDpi="0" copies="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5</vt:i4>
      </vt:variant>
      <vt:variant>
        <vt:lpstr>Plages nommées</vt:lpstr>
      </vt:variant>
      <vt:variant>
        <vt:i4>3</vt:i4>
      </vt:variant>
    </vt:vector>
  </HeadingPairs>
  <TitlesOfParts>
    <vt:vector size="8" baseType="lpstr">
      <vt:lpstr>Résumé de l’exportation</vt:lpstr>
      <vt:lpstr>grille 2024 2025</vt:lpstr>
      <vt:lpstr>PF 2024-2025 ok</vt:lpstr>
      <vt:lpstr>PF 2024-2025 JY</vt:lpstr>
      <vt:lpstr>PF 2024-2025 JY$</vt:lpstr>
      <vt:lpstr>'grille 2024 2025'!Zone_d_impression</vt:lpstr>
      <vt:lpstr>'PF 2024-2025 JY$'!Zone_d_impression</vt:lpstr>
      <vt:lpstr>'PF 2024-2025 ok'!Zone_d_impression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Frédérique Bourgoin</cp:lastModifiedBy>
  <cp:lastPrinted>2024-06-17T08:20:37Z</cp:lastPrinted>
  <dcterms:created xsi:type="dcterms:W3CDTF">2024-05-25T10:10:06Z</dcterms:created>
  <dcterms:modified xsi:type="dcterms:W3CDTF">2026-03-04T09:14:19Z</dcterms:modified>
</cp:coreProperties>
</file>